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FILE\"/>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F316" i="9"/>
  <c r="F315" i="9"/>
  <c r="F314" i="9"/>
  <c r="H313" i="9"/>
  <c r="G313" i="9"/>
  <c r="F313" i="9"/>
  <c r="E313" i="9"/>
  <c r="B313" i="9"/>
  <c r="H312" i="9"/>
  <c r="G312" i="9"/>
  <c r="F312" i="9"/>
  <c r="E312" i="9"/>
  <c r="B312" i="9"/>
  <c r="H311" i="9"/>
  <c r="G311" i="9"/>
  <c r="F311" i="9"/>
  <c r="E311" i="9"/>
  <c r="B311" i="9"/>
  <c r="F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c r="E44" i="7"/>
  <c r="D44" i="7"/>
  <c r="E39" i="7"/>
  <c r="D39" i="7"/>
  <c r="E38" i="7"/>
  <c r="D38" i="7"/>
  <c r="E30" i="7"/>
  <c r="D30" i="7"/>
  <c r="E23" i="7"/>
  <c r="D23" i="7"/>
  <c r="E22" i="7"/>
  <c r="D22" i="7"/>
  <c r="E14" i="7"/>
  <c r="D14" i="7"/>
  <c r="E7" i="7"/>
  <c r="D7" i="7"/>
  <c r="E6" i="7"/>
  <c r="D6" i="7"/>
  <c r="E5" i="7"/>
  <c r="D5" i="7"/>
  <c r="G346" i="9" s="1"/>
  <c r="E346"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E251" i="5"/>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E339" i="9" s="1"/>
  <c r="B339" i="9" s="1"/>
  <c r="F218" i="5"/>
  <c r="F217" i="5"/>
  <c r="F216" i="5"/>
  <c r="F215" i="5"/>
  <c r="F214" i="5"/>
  <c r="F213" i="5"/>
  <c r="F212" i="5"/>
  <c r="E211" i="5"/>
  <c r="D211" i="5"/>
  <c r="F211" i="5" s="1"/>
  <c r="F210" i="5"/>
  <c r="F209" i="5"/>
  <c r="F208" i="5"/>
  <c r="F207" i="5"/>
  <c r="F206" i="5"/>
  <c r="F205" i="5"/>
  <c r="E204" i="5"/>
  <c r="D204" i="5"/>
  <c r="F204" i="5" s="1"/>
  <c r="E203" i="5"/>
  <c r="H338" i="9" s="1"/>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G336" i="9" s="1"/>
  <c r="E336" i="9" s="1"/>
  <c r="B336" i="9" s="1"/>
  <c r="E177" i="5"/>
  <c r="D177" i="5"/>
  <c r="F177" i="5" s="1"/>
  <c r="E176" i="5"/>
  <c r="D176" i="5"/>
  <c r="F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E640" i="4" s="1"/>
  <c r="D535" i="4"/>
  <c r="D640" i="4" s="1"/>
  <c r="F640" i="4" s="1"/>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D639" i="4" s="1"/>
  <c r="F639" i="4" s="1"/>
  <c r="E428" i="4"/>
  <c r="D428" i="4"/>
  <c r="F428" i="4" s="1"/>
  <c r="E427" i="4"/>
  <c r="D427" i="4"/>
  <c r="D648" i="4" s="1"/>
  <c r="F648" i="4" s="1"/>
  <c r="E426" i="4"/>
  <c r="E647" i="4" s="1"/>
  <c r="D426" i="4"/>
  <c r="D647" i="4" s="1"/>
  <c r="F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E418" i="4" s="1"/>
  <c r="D360" i="4"/>
  <c r="D418" i="4" s="1"/>
  <c r="F418" i="4" s="1"/>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D417" i="4" s="1"/>
  <c r="F417"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D299" i="4" s="1"/>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1" i="3"/>
  <c r="G41" i="3"/>
  <c r="B41" i="3"/>
  <c r="I40"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G20" i="3"/>
  <c r="B20" i="3"/>
  <c r="G19" i="3"/>
  <c r="B19" i="3"/>
  <c r="I18" i="3"/>
  <c r="H18" i="3"/>
  <c r="G18" i="3"/>
  <c r="B18" i="3"/>
  <c r="I17" i="3"/>
  <c r="H17" i="3"/>
  <c r="G17" i="3"/>
  <c r="B17" i="3"/>
  <c r="H10" i="3" a="1"/>
  <c r="H10" i="3"/>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8" i="1"/>
  <c r="H1628" i="1" s="1"/>
  <c r="C1627" i="1"/>
  <c r="H1627" i="1" s="1"/>
  <c r="C1626" i="1"/>
  <c r="H1626" i="1" s="1"/>
  <c r="C1625" i="1"/>
  <c r="H1625" i="1" s="1"/>
  <c r="C1624" i="1"/>
  <c r="H1624" i="1" s="1"/>
  <c r="C1623" i="1"/>
  <c r="H1623" i="1" s="1"/>
  <c r="C1622" i="1"/>
  <c r="H1622"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2" i="1"/>
  <c r="H1602"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3" i="1"/>
  <c r="H1583" i="1" s="1"/>
  <c r="C1582" i="1"/>
  <c r="D1581" i="1"/>
  <c r="C1581" i="1"/>
  <c r="J1581" i="1" s="1"/>
  <c r="D1580" i="1"/>
  <c r="C1580" i="1"/>
  <c r="J1580" i="1" s="1"/>
  <c r="D1579" i="1"/>
  <c r="C1579" i="1"/>
  <c r="J1579" i="1" s="1"/>
  <c r="D1578" i="1"/>
  <c r="C1578" i="1"/>
  <c r="J1578" i="1" s="1"/>
  <c r="D1577" i="1"/>
  <c r="C1577" i="1"/>
  <c r="H1577" i="1" s="1"/>
  <c r="D1576" i="1"/>
  <c r="C1576" i="1"/>
  <c r="J1576" i="1" s="1"/>
  <c r="D1575" i="1"/>
  <c r="C1575" i="1"/>
  <c r="J1575" i="1" s="1"/>
  <c r="D1574" i="1"/>
  <c r="C1574" i="1"/>
  <c r="J1574" i="1" s="1"/>
  <c r="D1573" i="1"/>
  <c r="C1573" i="1"/>
  <c r="J1573" i="1" s="1"/>
  <c r="D1572" i="1"/>
  <c r="C1572" i="1"/>
  <c r="H1572" i="1" s="1"/>
  <c r="D1571" i="1"/>
  <c r="C1571" i="1"/>
  <c r="H1571" i="1" s="1"/>
  <c r="D1570" i="1"/>
  <c r="C1570" i="1"/>
  <c r="J1570" i="1" s="1"/>
  <c r="D1569" i="1"/>
  <c r="C1569" i="1"/>
  <c r="J1569" i="1" s="1"/>
  <c r="D1568" i="1"/>
  <c r="C1568" i="1"/>
  <c r="J1568" i="1" s="1"/>
  <c r="D1567" i="1"/>
  <c r="C1567" i="1"/>
  <c r="J1567" i="1" s="1"/>
  <c r="D1566" i="1"/>
  <c r="C1566" i="1"/>
  <c r="J1566" i="1" s="1"/>
  <c r="D1565" i="1"/>
  <c r="C1565" i="1"/>
  <c r="J1565" i="1" s="1"/>
  <c r="D1564" i="1"/>
  <c r="C1564" i="1"/>
  <c r="J1564" i="1" s="1"/>
  <c r="D1563" i="1"/>
  <c r="C1563" i="1"/>
  <c r="H1563" i="1" s="1"/>
  <c r="D1562" i="1"/>
  <c r="C1562" i="1"/>
  <c r="J1562" i="1" s="1"/>
  <c r="D1561" i="1"/>
  <c r="C1561" i="1"/>
  <c r="J1561" i="1" s="1"/>
  <c r="D1560" i="1"/>
  <c r="C1560" i="1"/>
  <c r="J1560" i="1" s="1"/>
  <c r="D1559" i="1"/>
  <c r="C1559" i="1"/>
  <c r="J1559" i="1" s="1"/>
  <c r="D1558" i="1"/>
  <c r="C1558" i="1"/>
  <c r="J1558" i="1" s="1"/>
  <c r="D1557" i="1"/>
  <c r="C1557" i="1"/>
  <c r="J1557" i="1" s="1"/>
  <c r="D1556" i="1"/>
  <c r="C1556" i="1"/>
  <c r="H1556" i="1" s="1"/>
  <c r="D1555" i="1"/>
  <c r="C1555" i="1"/>
  <c r="H1555" i="1" s="1"/>
  <c r="D1554" i="1"/>
  <c r="C1554" i="1"/>
  <c r="J1554" i="1" s="1"/>
  <c r="D1553" i="1"/>
  <c r="C1553" i="1"/>
  <c r="J1553" i="1" s="1"/>
  <c r="D1552" i="1"/>
  <c r="C1552" i="1"/>
  <c r="J1552" i="1" s="1"/>
  <c r="D1551" i="1"/>
  <c r="C1551" i="1"/>
  <c r="J1551" i="1" s="1"/>
  <c r="D1550" i="1"/>
  <c r="C1550" i="1"/>
  <c r="J1550" i="1" s="1"/>
  <c r="D1549" i="1"/>
  <c r="C1549" i="1"/>
  <c r="J1549" i="1" s="1"/>
  <c r="D1548" i="1"/>
  <c r="C1548" i="1"/>
  <c r="J1548" i="1" s="1"/>
  <c r="D1547" i="1"/>
  <c r="C1547" i="1"/>
  <c r="J1547" i="1" s="1"/>
  <c r="D1546" i="1"/>
  <c r="C1546" i="1"/>
  <c r="J1546" i="1" s="1"/>
  <c r="D1545" i="1"/>
  <c r="C1545" i="1"/>
  <c r="J1545" i="1" s="1"/>
  <c r="D1544" i="1"/>
  <c r="C1544" i="1"/>
  <c r="J1544" i="1" s="1"/>
  <c r="D1543" i="1"/>
  <c r="C1543" i="1"/>
  <c r="J1543" i="1" s="1"/>
  <c r="D1542" i="1"/>
  <c r="C1542" i="1"/>
  <c r="J1542" i="1" s="1"/>
  <c r="D1541" i="1"/>
  <c r="C1541" i="1"/>
  <c r="J1541" i="1" s="1"/>
  <c r="D1540" i="1"/>
  <c r="C1540" i="1"/>
  <c r="H1540" i="1" s="1"/>
  <c r="D1539" i="1"/>
  <c r="C1539" i="1"/>
  <c r="H1539" i="1" s="1"/>
  <c r="D1538" i="1"/>
  <c r="C1538" i="1"/>
  <c r="H1538" i="1" s="1"/>
  <c r="D1537" i="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C1525" i="1"/>
  <c r="H1525"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D1510" i="1"/>
  <c r="C1510" i="1"/>
  <c r="H1510" i="1" s="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C1485" i="1"/>
  <c r="H1485" i="1" s="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8" i="3"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2" i="1"/>
  <c r="D641" i="1"/>
  <c r="C641" i="1"/>
  <c r="H641" i="1" s="1"/>
  <c r="D636" i="1"/>
  <c r="C636" i="1"/>
  <c r="H636" i="1" s="1"/>
  <c r="D635" i="1"/>
  <c r="C635" i="1"/>
  <c r="H635" i="1" s="1"/>
  <c r="D634" i="1"/>
  <c r="C634" i="1"/>
  <c r="H634" i="1" s="1"/>
  <c r="D633" i="1"/>
  <c r="C633" i="1"/>
  <c r="H633"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16" i="1"/>
  <c r="C416" i="1"/>
  <c r="H416" i="1" s="1"/>
  <c r="D415" i="1"/>
  <c r="C415" i="1"/>
  <c r="H415" i="1" s="1"/>
  <c r="D414" i="1"/>
  <c r="C414" i="1"/>
  <c r="H414" i="1" s="1"/>
  <c r="D413" i="1"/>
  <c r="C413" i="1"/>
  <c r="H413" i="1" s="1"/>
  <c r="D412" i="1"/>
  <c r="C412" i="1"/>
  <c r="H412"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5" i="1"/>
  <c r="C295" i="1"/>
  <c r="H295"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D2" i="1"/>
  <c r="C2" i="1"/>
  <c r="E648" i="4" l="1"/>
  <c r="D642" i="1" s="1"/>
  <c r="H642" i="1" s="1"/>
  <c r="G2" i="1"/>
  <c r="H2"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41" i="1"/>
  <c r="G64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M3" i="9"/>
  <c r="G1011" i="1"/>
  <c r="H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H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D423" i="4"/>
  <c r="D301" i="4"/>
  <c r="F299" i="4"/>
  <c r="E423" i="4"/>
  <c r="E301" i="4"/>
  <c r="D297" i="1" s="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8"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D422" i="4"/>
  <c r="E422" i="4"/>
  <c r="E300" i="4"/>
  <c r="D296" i="1" s="1"/>
  <c r="F6" i="4"/>
  <c r="F152" i="4"/>
  <c r="H24" i="9"/>
  <c r="G24" i="9"/>
  <c r="E24" i="9" s="1"/>
  <c r="F153" i="4"/>
  <c r="D300" i="4"/>
  <c r="F308" i="4"/>
  <c r="F360" i="4"/>
  <c r="F426" i="4"/>
  <c r="F427" i="4"/>
  <c r="F430" i="4"/>
  <c r="F535" i="4"/>
  <c r="F607" i="4"/>
  <c r="G306" i="9"/>
  <c r="E306" i="9" s="1"/>
  <c r="B306" i="9" s="1"/>
  <c r="G299" i="9"/>
  <c r="E299" i="9" s="1"/>
  <c r="F6" i="5"/>
  <c r="F89" i="5"/>
  <c r="G316" i="9"/>
  <c r="G315" i="9"/>
  <c r="H316" i="9"/>
  <c r="H315" i="9"/>
  <c r="F150" i="5"/>
  <c r="F178" i="5"/>
  <c r="F197" i="5"/>
  <c r="F203" i="5"/>
  <c r="F219" i="5"/>
  <c r="F5" i="6"/>
  <c r="D141" i="6"/>
  <c r="B346" i="9"/>
  <c r="E345" i="9"/>
  <c r="I10" i="3" s="1"/>
  <c r="D44" i="8"/>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H19" i="9"/>
  <c r="E19" i="9" s="1"/>
  <c r="B19" i="9" s="1"/>
  <c r="G20" i="9"/>
  <c r="H20" i="9"/>
  <c r="G174" i="9"/>
  <c r="E174" i="9" s="1"/>
  <c r="B174" i="9" s="1"/>
  <c r="E20" i="9" l="1"/>
  <c r="B20" i="9" s="1"/>
  <c r="K1481" i="9"/>
  <c r="G344" i="9"/>
  <c r="E344" i="9" s="1"/>
  <c r="B344" i="9" s="1"/>
  <c r="I39" i="3"/>
  <c r="C1621" i="1"/>
  <c r="G343" i="9"/>
  <c r="E343" i="9" s="1"/>
  <c r="F141" i="6"/>
  <c r="H31" i="3"/>
  <c r="C1537" i="1"/>
  <c r="G348" i="9"/>
  <c r="E348" i="9" s="1"/>
  <c r="E315" i="9"/>
  <c r="B315" i="9" s="1"/>
  <c r="E316" i="9"/>
  <c r="B316" i="9" s="1"/>
  <c r="B299" i="9"/>
  <c r="F300" i="4"/>
  <c r="C296" i="1"/>
  <c r="B24" i="9"/>
  <c r="E643" i="4"/>
  <c r="E424" i="4"/>
  <c r="D419" i="1" s="1"/>
  <c r="D417" i="1"/>
  <c r="D643" i="4"/>
  <c r="D424" i="4"/>
  <c r="F422" i="4"/>
  <c r="C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E644" i="4"/>
  <c r="E425" i="4"/>
  <c r="D420" i="1" s="1"/>
  <c r="D418" i="1"/>
  <c r="F301" i="4"/>
  <c r="C297" i="1"/>
  <c r="D644" i="4"/>
  <c r="D425" i="4"/>
  <c r="F423" i="4"/>
  <c r="C418" i="1"/>
  <c r="H334" i="9"/>
  <c r="G334" i="9"/>
  <c r="E334" i="9" s="1"/>
  <c r="B334" i="9" s="1"/>
  <c r="H418" i="1" l="1"/>
  <c r="G418" i="1"/>
  <c r="F425" i="4"/>
  <c r="C420" i="1"/>
  <c r="D646" i="4"/>
  <c r="F644" i="4"/>
  <c r="C638" i="1"/>
  <c r="H297" i="1"/>
  <c r="G297" i="1"/>
  <c r="E646" i="4"/>
  <c r="D638" i="1"/>
  <c r="H417" i="1"/>
  <c r="G417" i="1"/>
  <c r="F424" i="4"/>
  <c r="C419" i="1"/>
  <c r="D645" i="4"/>
  <c r="F643" i="4"/>
  <c r="C637" i="1"/>
  <c r="E645" i="4"/>
  <c r="D637" i="1"/>
  <c r="H296" i="1"/>
  <c r="G296" i="1"/>
  <c r="E298" i="9"/>
  <c r="I8" i="3" s="1"/>
  <c r="B348" i="9"/>
  <c r="E347" i="9"/>
  <c r="H1537" i="1"/>
  <c r="G1537" i="1"/>
  <c r="H9" i="3"/>
  <c r="B343" i="9"/>
  <c r="E342" i="9"/>
  <c r="H1621" i="1"/>
  <c r="G1621" i="1"/>
  <c r="H11" i="3"/>
  <c r="N3" i="9" l="1"/>
  <c r="I11" i="3"/>
  <c r="K3" i="9"/>
  <c r="I9" i="3"/>
  <c r="E649" i="4"/>
  <c r="D639" i="1"/>
  <c r="H637" i="1"/>
  <c r="G637" i="1"/>
  <c r="D649" i="4"/>
  <c r="F645" i="4"/>
  <c r="C639" i="1"/>
  <c r="H419" i="1"/>
  <c r="G419" i="1"/>
  <c r="E650" i="4"/>
  <c r="D640" i="1"/>
  <c r="H638" i="1"/>
  <c r="G638" i="1"/>
  <c r="D650" i="4"/>
  <c r="F646" i="4"/>
  <c r="C640" i="1"/>
  <c r="H420" i="1"/>
  <c r="G420" i="1"/>
  <c r="H640" i="1" l="1"/>
  <c r="G640" i="1"/>
  <c r="F650" i="4"/>
  <c r="H20" i="3"/>
  <c r="C644" i="1"/>
  <c r="I20" i="3"/>
  <c r="D644" i="1"/>
  <c r="G297" i="9"/>
  <c r="E297" i="9" s="1"/>
  <c r="B297" i="9" s="1"/>
  <c r="H639" i="1"/>
  <c r="G639" i="1"/>
  <c r="F649" i="4"/>
  <c r="H19" i="3"/>
  <c r="C643" i="1"/>
  <c r="I19" i="3"/>
  <c r="D643" i="1"/>
  <c r="H643" i="1" l="1"/>
  <c r="G643" i="1"/>
  <c r="H7" i="3"/>
  <c r="H644" i="1"/>
  <c r="G644" i="1"/>
  <c r="J3" i="9" l="1"/>
  <c r="H295" i="9" l="1"/>
  <c r="G295" i="9"/>
  <c r="E295" i="9" s="1"/>
  <c r="L293" i="9"/>
  <c r="F293" i="9" s="1"/>
  <c r="H18" i="9"/>
  <c r="G18" i="9"/>
  <c r="E18" i="9" s="1"/>
  <c r="B18" i="9" s="1"/>
  <c r="H22" i="9"/>
  <c r="I5" i="9"/>
  <c r="J5" i="9"/>
  <c r="K5" i="9"/>
  <c r="I6" i="9"/>
  <c r="J6" i="9"/>
  <c r="K6" i="9"/>
  <c r="I7" i="9"/>
  <c r="J7" i="9"/>
  <c r="K7" i="9"/>
  <c r="I8" i="9"/>
  <c r="J8" i="9"/>
  <c r="K8" i="9"/>
  <c r="I9" i="9"/>
  <c r="J9" i="9"/>
  <c r="K9" i="9"/>
  <c r="J10" i="9"/>
  <c r="K10" i="9"/>
  <c r="I11" i="9"/>
  <c r="J11" i="9"/>
  <c r="K11" i="9"/>
  <c r="I12" i="9"/>
  <c r="J12" i="9"/>
  <c r="K12" i="9"/>
  <c r="I13" i="9"/>
  <c r="J13" i="9"/>
  <c r="K13" i="9"/>
  <c r="G15" i="9"/>
  <c r="H15" i="9"/>
  <c r="L15" i="9"/>
  <c r="M15" i="9"/>
  <c r="G16" i="9"/>
  <c r="H16" i="9"/>
  <c r="L16" i="9"/>
  <c r="M16" i="9"/>
  <c r="G17" i="9"/>
  <c r="H17" i="9"/>
  <c r="I17" i="9"/>
  <c r="J17" i="9"/>
  <c r="G21" i="9"/>
  <c r="H21" i="9"/>
  <c r="G22" i="9"/>
  <c r="E22" i="9" s="1"/>
  <c r="B22" i="9" s="1"/>
  <c r="E21" i="9" l="1"/>
  <c r="B21" i="9" s="1"/>
  <c r="E17" i="9"/>
  <c r="B17" i="9" s="1"/>
  <c r="F16" i="9"/>
  <c r="E16" i="9"/>
  <c r="B16" i="9" s="1"/>
  <c r="F15" i="9"/>
  <c r="F14" i="9" s="1"/>
  <c r="E15" i="9"/>
  <c r="E13" i="9"/>
  <c r="B13" i="9" s="1"/>
  <c r="E12" i="9"/>
  <c r="B12" i="9" s="1"/>
  <c r="E11" i="9"/>
  <c r="B11" i="9" s="1"/>
  <c r="E10" i="9"/>
  <c r="B10" i="9" s="1"/>
  <c r="E9" i="9"/>
  <c r="B9" i="9" s="1"/>
  <c r="E8" i="9"/>
  <c r="B8" i="9" s="1"/>
  <c r="E7" i="9"/>
  <c r="B7" i="9" s="1"/>
  <c r="E6" i="9"/>
  <c r="B6" i="9" s="1"/>
  <c r="E5" i="9"/>
  <c r="B293" i="9"/>
  <c r="F23" i="9"/>
  <c r="B295" i="9"/>
  <c r="E23" i="9"/>
  <c r="I7" i="3" s="1"/>
  <c r="B5" i="9" l="1"/>
  <c r="E4" i="9"/>
  <c r="B15" i="9"/>
  <c r="E14" i="9"/>
  <c r="I13" i="3" s="1"/>
  <c r="F3" i="9"/>
  <c r="E3" i="9" l="1"/>
</calcChain>
</file>

<file path=xl/sharedStrings.xml><?xml version="1.0" encoding="utf-8"?>
<sst xmlns="http://schemas.openxmlformats.org/spreadsheetml/2006/main" count="4733" uniqueCount="3656">
  <si>
    <t>Obveznik:</t>
  </si>
  <si>
    <t xml:space="preserve">16416 - XI. GIMNAZIJA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</si>
  <si>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</si>
  <si>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</si>
  <si>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</si>
  <si>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</si>
  <si>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</si>
  <si>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</si>
  <si>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</si>
  <si>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</si>
  <si>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</si>
  <si>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</si>
  <si>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</si>
  <si>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</si>
  <si>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</si>
  <si>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</si>
  <si>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</si>
  <si>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</si>
  <si>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</si>
  <si>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</si>
  <si>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</si>
  <si>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</si>
  <si>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</si>
  <si>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</si>
  <si>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</si>
  <si>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</si>
  <si>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</si>
  <si>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</si>
  <si>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</si>
  <si>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</si>
  <si>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</si>
  <si>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</si>
  <si>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</si>
  <si>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</si>
  <si>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</si>
  <si>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</si>
  <si>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</si>
  <si>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</si>
  <si>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</si>
  <si>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</si>
  <si>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</si>
  <si>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</si>
  <si>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</si>
  <si>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</si>
  <si>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</si>
  <si>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</si>
  <si>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</si>
  <si>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</si>
  <si>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</si>
  <si>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</si>
  <si>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</si>
  <si>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</si>
  <si>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</si>
  <si>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</si>
  <si>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</si>
  <si>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</si>
  <si>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</si>
  <si>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</si>
  <si>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</si>
  <si>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</si>
  <si>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</si>
  <si>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</si>
  <si>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</si>
  <si>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</si>
  <si>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</si>
  <si>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</si>
  <si>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</si>
  <si>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</si>
  <si>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</si>
  <si>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</si>
  <si>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</si>
  <si>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</si>
  <si>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</si>
  <si>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</si>
  <si>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</si>
  <si>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</si>
  <si>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</si>
  <si>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</si>
  <si>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</si>
  <si>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</si>
  <si>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</si>
  <si>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</si>
  <si>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</si>
  <si>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</si>
  <si>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</si>
  <si>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</si>
  <si>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</si>
  <si>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</si>
  <si>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</si>
  <si>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</si>
  <si>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</si>
  <si>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</si>
  <si>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</si>
  <si>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</si>
  <si>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</si>
  <si>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</si>
  <si>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</si>
  <si>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</si>
  <si>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</si>
  <si>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</si>
  <si>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</si>
  <si>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</si>
  <si>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</si>
  <si>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</si>
  <si>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</si>
  <si>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</si>
  <si>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</si>
  <si>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</si>
  <si>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</si>
  <si>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</si>
  <si>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</si>
  <si>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</si>
  <si>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</si>
  <si>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</si>
  <si>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</si>
  <si>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</si>
  <si>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</si>
  <si>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</si>
  <si>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</si>
  <si>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</si>
  <si>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</si>
  <si>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</si>
  <si>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</si>
  <si>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</si>
  <si>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</si>
  <si>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</si>
  <si>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</si>
  <si>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</si>
  <si>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</si>
  <si>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</si>
  <si>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</si>
  <si>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</si>
  <si>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</si>
  <si>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</si>
  <si>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</si>
  <si>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</si>
  <si>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</si>
  <si>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</si>
  <si>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</si>
  <si>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</si>
  <si>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</si>
  <si>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</si>
  <si>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</si>
  <si>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</si>
  <si>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</si>
  <si>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</si>
  <si>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</si>
  <si>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</si>
  <si>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</si>
  <si>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</si>
  <si>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</si>
  <si>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</si>
  <si>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</si>
  <si>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</si>
  <si>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</si>
  <si>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</si>
  <si>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</si>
  <si>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</si>
  <si>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</si>
  <si>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</si>
  <si>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</si>
  <si>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</si>
  <si>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</si>
  <si>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</si>
  <si>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</si>
  <si>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</si>
  <si>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</si>
  <si>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</si>
  <si>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</si>
  <si>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</si>
  <si>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</si>
  <si>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</si>
  <si>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</si>
  <si>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</si>
  <si>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</si>
  <si>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</si>
  <si>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</si>
  <si>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</si>
  <si>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</si>
  <si>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</si>
  <si>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</si>
  <si>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</si>
  <si>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</si>
  <si>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</si>
  <si>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</si>
  <si>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</si>
  <si>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</si>
  <si>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</si>
  <si>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</si>
  <si>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</si>
  <si>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</si>
  <si>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</si>
  <si>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</si>
  <si>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</si>
  <si>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</si>
  <si>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</si>
  <si>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</si>
  <si>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</si>
  <si>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</si>
  <si>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</si>
  <si>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</si>
  <si>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</si>
  <si>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</si>
  <si>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</si>
  <si>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</si>
  <si>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</si>
  <si>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</si>
  <si>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</si>
  <si>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</si>
  <si>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</si>
  <si>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</si>
  <si>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</si>
  <si>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</si>
  <si>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</si>
  <si>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</si>
  <si>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</si>
  <si>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</si>
  <si>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</si>
  <si>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</si>
  <si>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</si>
  <si>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</si>
  <si>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</si>
  <si>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</si>
  <si>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</si>
  <si>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</si>
  <si>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</si>
  <si>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</si>
  <si>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</si>
  <si>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</si>
  <si>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</si>
  <si>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</si>
  <si>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</si>
  <si>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</si>
  <si>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</si>
  <si>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</si>
  <si>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</si>
  <si>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</si>
  <si>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</si>
  <si>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</si>
  <si>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</si>
  <si>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</si>
  <si>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</si>
  <si>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</si>
  <si>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</si>
  <si>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</si>
  <si>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</si>
  <si>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</si>
  <si>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</si>
  <si>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</si>
  <si>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</si>
  <si>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</si>
  <si>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</si>
  <si>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</si>
  <si>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</si>
  <si>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</si>
  <si>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</si>
  <si>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</si>
  <si>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</si>
  <si>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</si>
  <si>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</si>
  <si>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</si>
  <si>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</si>
  <si>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</si>
  <si>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</si>
  <si>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</si>
  <si>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</si>
  <si>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</si>
  <si>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</si>
  <si>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</si>
  <si>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</si>
  <si>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</si>
  <si>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</si>
  <si>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</si>
  <si>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</si>
  <si>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</si>
  <si>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</si>
  <si>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</si>
  <si>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</si>
  <si>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</si>
  <si>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</si>
  <si>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</si>
  <si>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</si>
  <si>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</si>
  <si>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</si>
  <si>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</si>
  <si>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</si>
  <si>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</si>
  <si>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</si>
  <si>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</si>
  <si>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</si>
  <si>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</si>
  <si>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</si>
  <si>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</si>
  <si>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</si>
  <si>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</si>
  <si>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</si>
  <si>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</si>
  <si>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</si>
  <si>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</si>
  <si>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</si>
  <si>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</si>
  <si>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</si>
  <si>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</si>
  <si>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</si>
  <si>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</si>
  <si>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</si>
  <si>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</si>
  <si>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</si>
  <si>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</si>
  <si>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</si>
  <si>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</si>
  <si>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</si>
  <si>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</si>
  <si>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</si>
  <si>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</si>
  <si>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</si>
  <si>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</si>
  <si>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</si>
  <si>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</si>
  <si>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</si>
  <si>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</si>
  <si>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</si>
  <si>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</si>
  <si>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</si>
  <si>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</si>
  <si>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</si>
  <si>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</si>
  <si>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</si>
  <si>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</si>
  <si>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</si>
  <si>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</si>
  <si>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</si>
  <si>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</si>
  <si>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</si>
  <si>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</si>
  <si>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</si>
  <si>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</si>
  <si>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</si>
  <si>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</si>
  <si>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</si>
  <si>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</si>
  <si>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</si>
  <si>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</si>
  <si>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</si>
  <si>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</si>
  <si>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</si>
  <si>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</si>
  <si>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</si>
  <si>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</si>
  <si>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</si>
  <si>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</si>
  <si>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</si>
  <si>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</si>
  <si>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</si>
  <si>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</si>
  <si>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</si>
  <si>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</si>
  <si>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</si>
  <si>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</si>
  <si>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</si>
  <si>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</si>
  <si>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</si>
  <si>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</si>
  <si>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</si>
  <si>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</si>
  <si>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</si>
  <si>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</si>
  <si>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</si>
  <si>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</si>
  <si>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</si>
  <si>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</si>
  <si>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</si>
  <si>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</si>
  <si>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</si>
  <si>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</si>
  <si>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</si>
  <si>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</si>
  <si>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</si>
  <si>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</si>
  <si>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</si>
  <si>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</si>
  <si>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</si>
  <si>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</si>
  <si>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</si>
  <si>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</si>
  <si>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</si>
  <si>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</si>
  <si>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</si>
  <si>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</si>
  <si>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</si>
  <si>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</si>
  <si>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</si>
  <si>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</si>
  <si>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</si>
  <si>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</si>
  <si>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</si>
  <si>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</si>
  <si>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</si>
  <si>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</si>
  <si>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</si>
  <si>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</si>
  <si>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</si>
  <si>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</si>
  <si>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</si>
  <si>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</si>
  <si>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</si>
  <si>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</si>
  <si>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</si>
  <si>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</si>
  <si>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</si>
  <si>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</si>
  <si>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</si>
  <si>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</si>
  <si>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</si>
  <si>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</si>
  <si>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</si>
  <si>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</si>
  <si>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</si>
  <si>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</si>
  <si>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</si>
  <si>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</si>
  <si>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</si>
  <si>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</si>
  <si>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</si>
  <si>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</si>
  <si>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</si>
  <si>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</si>
  <si>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</si>
  <si>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</si>
  <si>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</si>
  <si>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</si>
  <si>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</si>
  <si>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</si>
  <si>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</si>
  <si>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</si>
  <si>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</si>
  <si>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</si>
  <si>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</si>
  <si>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</si>
  <si>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</si>
  <si>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</si>
  <si>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</si>
  <si>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</si>
  <si>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</si>
  <si>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</si>
  <si>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</si>
  <si>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</si>
  <si>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</si>
  <si>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</si>
  <si>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</si>
  <si>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</si>
  <si>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</si>
  <si>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</si>
  <si>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</si>
  <si>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</si>
  <si>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</si>
  <si>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</si>
  <si>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</si>
  <si>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</si>
  <si>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</si>
  <si>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</si>
  <si>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</si>
  <si>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</si>
  <si>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</si>
  <si>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</si>
  <si>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</si>
  <si>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</si>
  <si>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</si>
  <si>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</si>
  <si>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</si>
  <si>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</si>
  <si>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</si>
  <si>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</si>
  <si>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</si>
  <si>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</si>
  <si>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</si>
  <si>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</si>
  <si>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</si>
  <si>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</si>
  <si>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</si>
  <si>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</si>
  <si>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</si>
  <si>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</si>
  <si>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</si>
  <si>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</si>
  <si>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</si>
  <si>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</si>
  <si>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</si>
  <si>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</si>
  <si>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</si>
  <si>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</si>
  <si>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</si>
  <si>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</si>
  <si>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</si>
  <si>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</si>
  <si>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</si>
  <si>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</si>
  <si>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</si>
  <si>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</si>
  <si>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</si>
  <si>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</si>
  <si>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</si>
  <si>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</si>
  <si>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</si>
  <si>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</si>
  <si>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</si>
  <si>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</si>
  <si>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</si>
  <si>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</si>
  <si>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</si>
  <si>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</si>
  <si>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</si>
  <si>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</si>
  <si>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</si>
  <si>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</si>
  <si>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</si>
  <si>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</si>
  <si>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</si>
  <si>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</si>
  <si>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</si>
  <si>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</si>
  <si>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</si>
  <si>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</si>
  <si>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</si>
  <si>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</si>
  <si>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</si>
  <si>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</si>
  <si>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</si>
  <si>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</si>
  <si>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</si>
  <si>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</si>
  <si>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</si>
  <si>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</si>
  <si>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</si>
  <si>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</si>
  <si>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</si>
  <si>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</si>
  <si>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</si>
  <si>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</si>
  <si>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</si>
  <si>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</si>
  <si>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</si>
  <si>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</si>
  <si>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</si>
  <si>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</si>
  <si>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</si>
  <si>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</si>
  <si>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</si>
  <si>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</si>
  <si>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</si>
  <si>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</si>
  <si>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</si>
  <si>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</si>
  <si>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</si>
  <si>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</si>
  <si>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</si>
  <si>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</si>
  <si>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</si>
  <si>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</si>
  <si>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</si>
  <si>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</si>
  <si>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</si>
  <si>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</si>
  <si>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</si>
  <si>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</si>
  <si>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</si>
  <si>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</si>
  <si>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</si>
  <si>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</si>
  <si>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</si>
  <si>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</si>
  <si>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</si>
  <si>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</si>
  <si>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</si>
  <si>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</si>
  <si>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</si>
  <si>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</si>
  <si>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</si>
  <si>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</si>
  <si>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</si>
  <si>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</si>
  <si>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</si>
  <si>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</si>
  <si>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</si>
  <si>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</si>
  <si>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</si>
  <si>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</si>
  <si>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</si>
  <si>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</si>
  <si>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</si>
  <si>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</si>
  <si>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</si>
  <si>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</si>
  <si>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</si>
  <si>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</si>
  <si>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</si>
  <si>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</si>
  <si>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</si>
  <si>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</si>
  <si>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</si>
  <si>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</si>
  <si>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</si>
  <si>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</si>
  <si>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</si>
  <si>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</si>
  <si>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</si>
  <si>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</si>
  <si>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</si>
  <si>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</si>
  <si>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</si>
  <si>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</si>
  <si>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</si>
  <si>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</si>
  <si>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</si>
  <si>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</si>
  <si>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</si>
  <si>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</si>
  <si>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</si>
  <si>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</si>
  <si>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</si>
  <si>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</si>
  <si>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</si>
  <si>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</si>
  <si>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</si>
  <si>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</si>
  <si>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</si>
  <si>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</si>
  <si>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</si>
  <si>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</si>
  <si>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</si>
  <si>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</si>
  <si>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</si>
  <si>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</si>
  <si>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</si>
  <si>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</si>
  <si>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</si>
  <si>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</si>
  <si>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</si>
  <si>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</si>
  <si>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</si>
  <si>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</si>
  <si>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</si>
  <si>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</si>
  <si>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</si>
  <si>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</si>
  <si>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</si>
  <si>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</si>
  <si>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</si>
  <si>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</si>
  <si>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</si>
  <si>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</si>
  <si>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</si>
  <si>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</si>
  <si>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</si>
  <si>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</si>
  <si>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</si>
  <si>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</si>
  <si>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</si>
  <si>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</si>
  <si>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</si>
  <si>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</si>
  <si>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</si>
  <si>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</si>
  <si>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</si>
  <si>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</si>
  <si>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</si>
  <si>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</si>
  <si>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</si>
  <si>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</si>
  <si>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</si>
  <si>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</si>
  <si>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</si>
  <si>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</si>
  <si>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</si>
  <si>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</si>
  <si>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</si>
  <si>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</si>
  <si>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</si>
  <si>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</si>
  <si>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</si>
  <si>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</si>
  <si>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</si>
  <si>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</si>
  <si>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</si>
  <si>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</si>
  <si>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</si>
  <si>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</si>
  <si>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</si>
  <si>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</si>
  <si>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</si>
  <si>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</si>
  <si>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</si>
  <si>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</si>
  <si>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</si>
  <si>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</si>
  <si>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</si>
  <si>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</si>
  <si>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</si>
  <si>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</si>
  <si>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</si>
  <si>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</si>
  <si>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</si>
  <si>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</si>
  <si>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</si>
  <si>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</si>
  <si>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</si>
  <si>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</si>
  <si>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</si>
  <si>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</si>
  <si>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</si>
  <si>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</si>
  <si>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</si>
  <si>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</si>
  <si>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</si>
  <si>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</si>
  <si>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</si>
  <si>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</si>
  <si>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</si>
  <si>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</si>
  <si>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</si>
  <si>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</si>
  <si>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</si>
  <si>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</si>
  <si>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</si>
  <si>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</si>
  <si>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</si>
  <si>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</si>
  <si>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</si>
  <si>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</si>
  <si>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</si>
  <si>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</si>
  <si>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</si>
  <si>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</si>
  <si>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</si>
  <si>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</si>
  <si>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</si>
  <si>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</si>
  <si>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</si>
  <si>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</si>
  <si>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</si>
  <si>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</si>
  <si>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</si>
  <si>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</si>
  <si>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</si>
  <si>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</si>
  <si>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</si>
  <si>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</si>
  <si>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</si>
  <si>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</si>
  <si>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</si>
  <si>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</si>
  <si>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</si>
  <si>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</si>
  <si>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</si>
  <si>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</si>
  <si>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</si>
  <si>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</si>
  <si>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</si>
  <si>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</si>
  <si>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</si>
  <si>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</si>
  <si>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</si>
  <si>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</si>
  <si>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</si>
  <si>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</si>
  <si>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</si>
  <si>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</si>
  <si>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</si>
  <si>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</si>
  <si>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</si>
  <si>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</si>
  <si>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</si>
  <si>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</si>
  <si>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</si>
  <si>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</si>
  <si>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</si>
  <si>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</si>
  <si>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</si>
  <si>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</si>
  <si>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</si>
  <si>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</si>
  <si>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</si>
  <si>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</si>
  <si>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</si>
  <si>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</si>
  <si>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</si>
  <si>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</si>
  <si>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</si>
  <si>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</si>
  <si>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</si>
  <si>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</si>
  <si>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</si>
  <si>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</si>
  <si>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</si>
  <si>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</si>
  <si>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</si>
  <si>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</si>
  <si>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</si>
  <si>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</si>
  <si>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</si>
  <si>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</si>
  <si>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</si>
  <si>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</si>
  <si>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</si>
  <si>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</si>
  <si>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</si>
  <si>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</si>
  <si>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</si>
  <si>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</si>
  <si>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</si>
  <si>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</si>
  <si>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</si>
  <si>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</si>
  <si>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</si>
  <si>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</si>
  <si>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</si>
  <si>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</si>
  <si>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</si>
  <si>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</si>
  <si>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</si>
  <si>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</si>
  <si>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</si>
  <si>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</si>
  <si>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</si>
  <si>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</si>
  <si>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</si>
  <si>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</si>
  <si>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</si>
  <si>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</si>
  <si>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</si>
  <si>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</si>
  <si>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</si>
  <si>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</si>
  <si>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</si>
  <si>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</si>
  <si>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</si>
  <si>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</si>
  <si>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</si>
  <si>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</si>
  <si>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</si>
  <si>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</si>
  <si>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</si>
  <si>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</si>
  <si>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</si>
  <si>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</si>
  <si>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</si>
  <si>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</si>
  <si>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</si>
  <si>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</si>
  <si>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</si>
  <si>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</si>
  <si>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</si>
  <si>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</si>
  <si>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</si>
  <si>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</si>
  <si>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</si>
  <si>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</si>
  <si>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</si>
  <si>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</si>
  <si>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</si>
  <si>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</si>
  <si>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</si>
  <si>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</si>
  <si>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</si>
  <si>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</si>
  <si>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</si>
  <si>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</si>
  <si>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</si>
  <si>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</si>
  <si>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</si>
  <si>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</si>
  <si>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</si>
  <si>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</si>
  <si>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</si>
  <si>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</si>
  <si>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</si>
  <si>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</si>
  <si>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</si>
  <si>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</si>
  <si>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</si>
  <si>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</si>
  <si>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</si>
  <si>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</si>
  <si>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</si>
  <si>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</si>
  <si>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</si>
  <si>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</si>
  <si>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</si>
  <si>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</si>
  <si>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</si>
  <si>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</si>
  <si>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</si>
  <si>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</si>
  <si>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</si>
  <si>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</si>
  <si>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</si>
  <si>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</si>
  <si>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</si>
  <si>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</si>
  <si>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</si>
  <si>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</si>
  <si>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</si>
  <si>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</si>
  <si>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</si>
  <si>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</si>
  <si>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</si>
  <si>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</si>
  <si>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</si>
  <si>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</si>
  <si>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</si>
  <si>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</si>
  <si>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</si>
  <si>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</si>
  <si>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</si>
  <si>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</si>
  <si>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</si>
  <si>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</si>
  <si>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</si>
  <si>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</si>
  <si>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</si>
  <si>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</si>
  <si>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</si>
  <si>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</si>
  <si>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</si>
  <si>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</si>
  <si>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</si>
  <si>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</si>
  <si>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</si>
  <si>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</si>
  <si>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</si>
  <si>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</si>
  <si>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</si>
  <si>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</si>
  <si>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</si>
  <si>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</si>
  <si>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</si>
  <si>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</si>
  <si>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</si>
  <si>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</si>
  <si>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</si>
  <si>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</si>
  <si>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</si>
  <si>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</si>
  <si>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</si>
  <si>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</si>
  <si>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</si>
  <si>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</si>
  <si>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</si>
  <si>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</si>
  <si>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</si>
  <si>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</si>
  <si>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</si>
  <si>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</si>
  <si>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</si>
  <si>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</si>
  <si>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</si>
  <si>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</si>
  <si>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</si>
  <si>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</si>
  <si>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</si>
  <si>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</si>
  <si>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</si>
  <si>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</si>
  <si>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</si>
  <si>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</si>
  <si>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</si>
  <si>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</si>
  <si>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</si>
  <si>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</si>
  <si>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</si>
  <si>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</si>
  <si>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</si>
  <si>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</si>
  <si>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</si>
  <si>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</si>
  <si>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</si>
  <si>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</si>
  <si>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</si>
  <si>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</si>
  <si>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</si>
  <si>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</si>
  <si>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</si>
  <si>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</si>
  <si>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</si>
  <si>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</si>
  <si>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</si>
  <si>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</si>
  <si>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</si>
  <si>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</si>
  <si>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</si>
  <si>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</si>
  <si>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</si>
  <si>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</si>
  <si>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</si>
  <si>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</si>
  <si>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</si>
  <si>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</si>
  <si>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</si>
  <si>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</si>
  <si>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</si>
  <si>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</si>
  <si>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</si>
  <si>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</si>
  <si>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</si>
  <si>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</si>
  <si>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</si>
  <si>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</si>
  <si>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</si>
  <si>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</si>
  <si>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</si>
  <si>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</si>
  <si>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</si>
  <si>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</si>
  <si>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</si>
  <si>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</si>
  <si>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</si>
  <si>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</si>
  <si>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</si>
  <si>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</si>
  <si>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</si>
  <si>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</si>
  <si>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</si>
  <si>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</si>
  <si>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</si>
  <si>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</si>
  <si>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</si>
  <si>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</si>
  <si>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</si>
  <si>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</si>
  <si>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</si>
  <si>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</si>
  <si>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</si>
  <si>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</si>
  <si>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</si>
  <si>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</si>
  <si>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</si>
  <si>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</si>
  <si>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</si>
  <si>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</si>
  <si>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</si>
  <si>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</si>
  <si>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</si>
  <si>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</si>
  <si>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</si>
  <si>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</si>
  <si>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</si>
  <si>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</si>
  <si>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</si>
  <si>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</si>
  <si>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</si>
  <si>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</si>
  <si>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</si>
  <si>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</si>
  <si>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</si>
  <si>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</si>
  <si>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</si>
  <si>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</si>
  <si>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</si>
  <si>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</si>
  <si>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</si>
  <si>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</si>
  <si>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</si>
  <si>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</si>
  <si>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</si>
  <si>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</si>
  <si>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</si>
  <si>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</si>
  <si>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</si>
  <si>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</si>
  <si>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</si>
  <si>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</si>
  <si>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</si>
  <si>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</si>
  <si>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</si>
  <si>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</si>
  <si>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</si>
  <si>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</si>
  <si>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</si>
  <si>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</si>
  <si>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</si>
  <si>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</si>
  <si>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</si>
  <si>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</si>
  <si>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</si>
  <si>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</si>
  <si>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</si>
  <si>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</si>
  <si>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</si>
  <si>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</si>
  <si>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</si>
  <si>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</si>
  <si>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</si>
  <si>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</si>
  <si>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</si>
  <si>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</si>
  <si>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</si>
  <si>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</si>
  <si>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</si>
  <si>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</si>
  <si>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</si>
  <si>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</si>
  <si>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</si>
  <si>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</si>
  <si>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</si>
  <si>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</si>
  <si>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</si>
  <si>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</si>
  <si>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</si>
  <si>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</si>
  <si>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</si>
  <si>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</si>
  <si>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</si>
  <si>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</si>
  <si>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</si>
  <si>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</si>
  <si>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</si>
  <si>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</si>
  <si>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</si>
  <si>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</si>
  <si>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</si>
  <si>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</si>
  <si>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</si>
  <si>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</si>
  <si>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</si>
  <si>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</si>
  <si>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</si>
  <si>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</si>
  <si>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</si>
  <si>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</si>
  <si>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</si>
  <si>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</si>
  <si>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</si>
  <si>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</si>
  <si>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</si>
  <si>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</si>
  <si>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</si>
  <si>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</si>
  <si>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</si>
  <si>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</si>
  <si>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</si>
  <si>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</si>
  <si>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</si>
  <si>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</si>
  <si>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</si>
  <si>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</si>
  <si>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</si>
  <si>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</si>
  <si>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</si>
  <si>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</si>
  <si>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</si>
  <si>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</si>
  <si>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</si>
  <si>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</si>
  <si>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</si>
  <si>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</si>
  <si>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</si>
  <si>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</si>
  <si>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</si>
  <si>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</si>
  <si>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</si>
  <si>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</si>
  <si>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</si>
  <si>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</si>
  <si>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</si>
  <si>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</si>
  <si>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</si>
  <si>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</si>
  <si>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</si>
  <si>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</si>
  <si>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</si>
  <si>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</si>
  <si>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</si>
  <si>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</si>
  <si>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</si>
  <si>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</si>
  <si>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</si>
  <si>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</si>
  <si>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</si>
  <si>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</si>
  <si>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</si>
  <si>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</si>
  <si>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</si>
  <si>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</si>
  <si>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</si>
  <si>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</si>
  <si>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</si>
  <si>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</si>
  <si>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</si>
  <si>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</si>
  <si>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</si>
  <si>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</si>
  <si>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</si>
  <si>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</si>
  <si>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</si>
  <si>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</si>
  <si>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</si>
  <si>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</si>
  <si>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</si>
  <si>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</si>
  <si>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</si>
  <si>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</si>
  <si>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</si>
  <si>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</si>
  <si>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</si>
  <si>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</si>
  <si>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</si>
  <si>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</si>
  <si>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</si>
  <si>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</si>
  <si>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</si>
  <si>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</si>
  <si>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</si>
  <si>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</si>
  <si>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</si>
  <si>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</si>
  <si>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</si>
  <si>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</si>
  <si>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</si>
  <si>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</si>
  <si>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</si>
  <si>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</si>
  <si>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</si>
  <si>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</si>
  <si>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</si>
  <si>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</si>
  <si>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</si>
  <si>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</si>
  <si>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</si>
  <si>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</si>
  <si>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</si>
  <si>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</si>
  <si>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</si>
  <si>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</si>
  <si>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</si>
  <si>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</si>
  <si>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</si>
  <si>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</si>
  <si>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</si>
  <si>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</si>
  <si>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</si>
  <si>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</si>
  <si>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</si>
  <si>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</si>
  <si>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</si>
  <si>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</si>
  <si>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</si>
  <si>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</si>
  <si>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</si>
  <si>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</si>
  <si>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</si>
  <si>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</si>
  <si>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</si>
  <si>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</si>
  <si>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</si>
  <si>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</si>
  <si>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</si>
  <si>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</si>
  <si>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</si>
  <si>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</si>
  <si>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</si>
  <si>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</si>
  <si>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</si>
  <si>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</si>
  <si>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</si>
  <si>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</si>
  <si>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</si>
  <si>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</si>
  <si>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</si>
  <si>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</si>
  <si>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</si>
  <si>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</si>
  <si>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</si>
  <si>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</si>
  <si>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</si>
  <si>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</si>
  <si>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</si>
  <si>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</si>
  <si>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</si>
  <si>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</si>
  <si>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</si>
  <si>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</si>
  <si>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</si>
  <si>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</si>
  <si>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</si>
  <si>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</si>
  <si>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</si>
  <si>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</si>
  <si>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</si>
  <si>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</si>
  <si>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</si>
  <si>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</si>
  <si>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</si>
  <si>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</si>
  <si>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</si>
  <si>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</si>
  <si>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</si>
  <si>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</si>
  <si>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</si>
  <si>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</si>
  <si>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</si>
  <si>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</si>
  <si>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</si>
  <si>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</si>
  <si>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</si>
  <si>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</si>
  <si>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</si>
  <si>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</si>
  <si>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</si>
  <si>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</si>
  <si>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</si>
  <si>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</si>
  <si>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</si>
  <si>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</si>
  <si>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</si>
  <si>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</si>
  <si>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</si>
  <si>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</si>
  <si>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</si>
  <si>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</si>
  <si>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</si>
  <si>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</si>
  <si>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</si>
  <si>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</si>
  <si>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</si>
  <si>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</si>
  <si>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</si>
  <si>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</si>
  <si>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</si>
  <si>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</si>
  <si>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</si>
  <si>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</si>
  <si>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</si>
  <si>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</si>
  <si>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</si>
  <si>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</si>
  <si>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</si>
  <si>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</si>
  <si>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</si>
  <si>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</si>
  <si>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</si>
  <si>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</si>
  <si>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</si>
  <si>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</si>
  <si>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</si>
  <si>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</si>
  <si>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</si>
  <si>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</si>
  <si>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</si>
  <si>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</si>
  <si>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</si>
  <si>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</si>
  <si>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</si>
  <si>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</si>
  <si>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</si>
  <si>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</si>
  <si>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</si>
  <si>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</si>
  <si>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</si>
  <si>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</si>
  <si>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</si>
  <si>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</si>
  <si>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</si>
  <si>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</si>
  <si>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</si>
  <si>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</si>
  <si>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</si>
  <si>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</si>
  <si>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</si>
  <si>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</si>
  <si>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</si>
  <si>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</si>
  <si>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</si>
  <si>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</si>
  <si>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</si>
  <si>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</si>
  <si>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</si>
  <si>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</si>
  <si>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</si>
  <si>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</si>
  <si>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</si>
  <si>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</si>
  <si>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</si>
  <si>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</si>
  <si>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</si>
  <si>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</si>
  <si>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</si>
  <si>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</si>
  <si>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</si>
  <si>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</si>
  <si>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</si>
  <si>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</si>
  <si>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</si>
  <si>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</si>
  <si>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</si>
  <si>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</si>
  <si>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</si>
  <si>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</si>
  <si>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</si>
  <si>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</si>
  <si>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</si>
  <si>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</si>
  <si>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</si>
  <si>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</si>
  <si>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</si>
  <si>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</si>
  <si>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</si>
  <si>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</si>
  <si>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</si>
  <si>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</si>
  <si>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</si>
  <si>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</si>
  <si>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</si>
  <si>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</si>
  <si>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</si>
  <si>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</si>
  <si>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</si>
  <si>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</si>
  <si>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</si>
  <si>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</si>
  <si>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</si>
  <si>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</si>
  <si>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</si>
  <si>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</si>
  <si>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</si>
  <si>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</si>
  <si>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</si>
  <si>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</si>
  <si>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</si>
  <si>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</si>
  <si>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</si>
  <si>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</si>
  <si>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</si>
  <si>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</si>
  <si>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</si>
  <si>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</si>
  <si>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</si>
  <si>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</si>
  <si>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</si>
  <si>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</si>
  <si>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</si>
  <si>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</si>
  <si>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</si>
  <si>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</si>
  <si>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</si>
  <si>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</si>
  <si>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</si>
  <si>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</si>
  <si>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</si>
  <si>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</si>
  <si>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</si>
  <si>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</si>
  <si>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</si>
  <si>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</si>
  <si>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</si>
  <si>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</si>
  <si>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</si>
  <si>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</si>
  <si>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</si>
  <si>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</si>
  <si>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</si>
  <si>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</si>
  <si>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</si>
  <si>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</si>
  <si>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</si>
  <si>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</si>
  <si>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</si>
  <si>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</si>
  <si>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</si>
  <si>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</si>
  <si>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</si>
  <si>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</si>
  <si>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</si>
  <si>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</si>
  <si>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</si>
  <si>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</si>
  <si>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</si>
  <si>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</si>
  <si>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</si>
  <si>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</si>
  <si>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</si>
  <si>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</si>
  <si>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</si>
  <si>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</si>
  <si>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</si>
  <si>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</si>
  <si>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</si>
  <si>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</si>
  <si>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</si>
  <si>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</si>
  <si>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</si>
  <si>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</si>
  <si>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</si>
  <si>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</si>
  <si>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</si>
  <si>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</si>
  <si>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</si>
  <si>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</si>
  <si>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</si>
  <si>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</si>
  <si>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</si>
  <si>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</si>
  <si>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</si>
  <si>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</si>
  <si>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</si>
  <si>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</si>
  <si>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</si>
  <si>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</si>
  <si>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</si>
  <si>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</si>
  <si>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</si>
  <si>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</si>
  <si>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</si>
  <si>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</si>
  <si>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</si>
  <si>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</si>
  <si>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</si>
  <si>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</si>
  <si>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</si>
  <si>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</si>
  <si>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</si>
  <si>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</si>
  <si>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</si>
  <si>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</si>
  <si>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</si>
  <si>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</si>
  <si>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</si>
  <si>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</si>
  <si>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</si>
  <si>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</si>
  <si>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</si>
  <si>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</si>
  <si>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</si>
  <si>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</si>
  <si>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</si>
  <si>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</si>
  <si>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</si>
  <si>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</si>
  <si>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</si>
  <si>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</si>
  <si>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</si>
  <si>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</si>
  <si>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</si>
  <si>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</si>
  <si>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</si>
  <si>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</si>
  <si>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</si>
  <si>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</si>
  <si>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</si>
  <si>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</si>
  <si>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</si>
  <si>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</si>
  <si>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</si>
  <si>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</si>
  <si>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</si>
  <si>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</si>
  <si>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</si>
  <si>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</si>
  <si>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</si>
  <si>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</si>
  <si>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</si>
  <si>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</si>
  <si>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</si>
  <si>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</si>
  <si>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</si>
  <si>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</si>
  <si>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</si>
  <si>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</si>
  <si>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</si>
  <si>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</si>
  <si>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</si>
  <si>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</si>
  <si>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</si>
  <si>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</si>
  <si>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</si>
  <si>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</si>
  <si>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</si>
  <si>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</si>
  <si>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</si>
  <si>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</si>
  <si>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</si>
  <si>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</si>
  <si>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</si>
  <si>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</si>
  <si>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</si>
  <si>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</si>
  <si>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</si>
  <si>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</si>
  <si>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</si>
  <si>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</si>
  <si>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</si>
  <si>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</si>
  <si>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</si>
  <si>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</si>
  <si>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</si>
  <si>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</si>
  <si>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</si>
  <si>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</si>
  <si>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</si>
  <si>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</si>
  <si>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</si>
  <si>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</si>
  <si>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</si>
  <si>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</si>
  <si>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</si>
  <si>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</si>
  <si>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</si>
  <si>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</si>
  <si>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</si>
  <si>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</si>
  <si>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</si>
  <si>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</si>
  <si>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</si>
  <si>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</si>
  <si>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</si>
  <si>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</si>
  <si>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</si>
  <si>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</si>
  <si>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</si>
  <si>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</si>
  <si>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</si>
  <si>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</si>
  <si>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</si>
  <si>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</si>
  <si>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</si>
  <si>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</si>
  <si>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</si>
  <si>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</si>
  <si>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</si>
  <si>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</si>
  <si>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</si>
  <si>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</si>
  <si>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</si>
  <si>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</si>
  <si>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</si>
  <si>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</si>
  <si>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</si>
  <si>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</si>
  <si>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</si>
  <si>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</si>
  <si>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</si>
  <si>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</si>
  <si>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</si>
  <si>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</si>
  <si>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</si>
  <si>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</si>
  <si>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</si>
  <si>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</si>
  <si>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</si>
  <si>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</si>
  <si>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</si>
  <si>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</si>
  <si>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</si>
  <si>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</si>
  <si>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</si>
  <si>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</si>
  <si>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</si>
  <si>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</si>
  <si>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</si>
  <si>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</si>
  <si>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</si>
  <si>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</si>
  <si>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</si>
  <si>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</si>
  <si>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</si>
  <si>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</si>
  <si>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</si>
  <si>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</si>
  <si>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</si>
  <si>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</si>
  <si>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</si>
  <si>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</si>
  <si>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</si>
  <si>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</si>
  <si>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</si>
  <si>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</si>
  <si>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</si>
  <si>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</si>
  <si>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</si>
  <si>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</si>
  <si>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</si>
  <si>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</si>
  <si>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</si>
  <si>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</si>
  <si>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</si>
  <si>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</si>
  <si>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</si>
  <si>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</si>
  <si>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</si>
  <si>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</si>
  <si>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</si>
  <si>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</si>
  <si>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</si>
  <si>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</si>
  <si>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</si>
  <si>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</si>
  <si>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</si>
  <si>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</si>
  <si>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</si>
  <si>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</si>
  <si>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</si>
  <si>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</si>
  <si>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</si>
  <si>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</si>
  <si>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</si>
  <si>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</si>
  <si>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</si>
  <si>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</si>
  <si>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</si>
  <si>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</si>
  <si>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</si>
  <si>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</si>
  <si>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</si>
  <si>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</si>
  <si>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</si>
  <si>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</si>
  <si>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</si>
  <si>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</si>
  <si>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</si>
  <si>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</si>
  <si>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</si>
  <si>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</si>
  <si>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</si>
  <si>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</si>
  <si>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</si>
  <si>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</si>
  <si>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</si>
  <si>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</si>
  <si>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</si>
  <si>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</si>
  <si>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</si>
  <si>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</si>
  <si>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</si>
  <si>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</si>
  <si>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</si>
  <si>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</si>
  <si>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</si>
  <si>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</si>
  <si>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</si>
  <si>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</si>
  <si>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</si>
  <si>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</si>
  <si>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</si>
  <si>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</si>
  <si>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</si>
  <si>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</si>
  <si>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</si>
  <si>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</si>
  <si>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</si>
  <si>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</si>
  <si>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</si>
  <si>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</si>
  <si>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</si>
  <si>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</si>
  <si>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</si>
  <si>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</si>
  <si>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</si>
  <si>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</si>
  <si>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</si>
  <si>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</si>
  <si>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</si>
  <si>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</si>
  <si>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</si>
  <si>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</si>
  <si>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</si>
  <si>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</si>
  <si>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</si>
  <si>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</si>
  <si>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</si>
  <si>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</si>
  <si>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</si>
  <si>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</si>
  <si>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</si>
  <si>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</si>
  <si>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</si>
  <si>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</si>
  <si>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</si>
  <si>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</si>
  <si>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</si>
  <si>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</si>
  <si>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</si>
  <si>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</si>
  <si>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</si>
  <si>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</si>
  <si>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</si>
  <si>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</si>
  <si>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</si>
  <si>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</si>
  <si>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</si>
  <si>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</si>
  <si>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</si>
  <si>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</si>
  <si>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</si>
  <si>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</si>
  <si>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</si>
  <si>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</si>
  <si>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</si>
  <si>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</si>
  <si>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</si>
  <si>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</si>
  <si>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</si>
  <si>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</si>
  <si>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</si>
  <si>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</si>
  <si>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</si>
  <si>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</si>
  <si>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</si>
  <si>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</si>
  <si>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</si>
  <si>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</si>
  <si>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</si>
  <si>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</si>
  <si>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</si>
  <si>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</si>
  <si>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</si>
  <si>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</si>
  <si>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</si>
  <si>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</si>
  <si>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</si>
  <si>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</si>
  <si>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</si>
  <si>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</si>
  <si>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</si>
  <si>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</si>
  <si>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</si>
  <si>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</si>
  <si>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</si>
  <si>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</si>
  <si>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</si>
  <si>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</si>
  <si>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</si>
  <si>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</si>
  <si>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</si>
  <si>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</si>
  <si>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</si>
  <si>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</si>
  <si>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</si>
  <si>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</si>
  <si>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</si>
  <si>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</si>
  <si>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</si>
  <si>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</si>
  <si>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</si>
  <si>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</si>
  <si>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</si>
  <si>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</si>
  <si>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</si>
  <si>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</si>
  <si>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</si>
  <si>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</si>
  <si>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</si>
  <si>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</si>
  <si>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</si>
  <si>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</si>
  <si>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</si>
  <si>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</si>
  <si>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</si>
  <si>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</si>
  <si>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</si>
  <si>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</si>
  <si>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</si>
  <si>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</si>
  <si>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</si>
  <si>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</si>
  <si>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</si>
  <si>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</si>
  <si>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</si>
  <si>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</si>
  <si>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</si>
  <si>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</si>
  <si>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</si>
  <si>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</si>
  <si>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</si>
  <si>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</si>
  <si>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</si>
  <si>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</si>
  <si>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</si>
  <si>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</si>
  <si>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</si>
  <si>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</si>
  <si>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</si>
  <si>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</si>
  <si>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</si>
  <si>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</si>
  <si>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</si>
  <si>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</si>
  <si>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</si>
  <si>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</si>
  <si>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</si>
  <si>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</si>
  <si>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</si>
  <si>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</si>
  <si>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</si>
  <si>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</si>
  <si>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</si>
  <si>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</si>
  <si>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</si>
  <si>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</si>
  <si>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</si>
  <si>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</si>
  <si>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</si>
  <si>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</si>
  <si>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</si>
  <si>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</si>
  <si>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</si>
  <si>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</si>
  <si>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</si>
  <si>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</si>
  <si>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</si>
  <si>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</si>
  <si>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</si>
  <si>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</si>
  <si>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</si>
  <si>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</si>
  <si>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</si>
  <si>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</si>
  <si>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</si>
  <si>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</si>
  <si>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</si>
  <si>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</si>
  <si>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</si>
  <si>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</si>
  <si>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</si>
  <si>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</si>
  <si>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</si>
  <si>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</si>
  <si>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</si>
  <si>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</si>
  <si>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</si>
  <si>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</si>
  <si>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</si>
  <si>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</si>
  <si>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</si>
  <si>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</si>
  <si>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</si>
  <si>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</si>
  <si>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</si>
  <si>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</si>
  <si>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</si>
  <si>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</si>
  <si>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</si>
  <si>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</si>
  <si>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</si>
  <si>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</si>
  <si>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</si>
  <si>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</si>
  <si>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</si>
  <si>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</si>
  <si>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</si>
  <si>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</si>
  <si>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</si>
  <si>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</si>
  <si>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</si>
  <si>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</si>
  <si>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</si>
  <si>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</si>
  <si>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</si>
  <si>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</si>
  <si>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</si>
  <si>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</si>
  <si>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</si>
  <si>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</si>
  <si>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</si>
  <si>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</si>
  <si>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</si>
  <si>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</si>
  <si>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</si>
  <si>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</si>
  <si>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</si>
  <si>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</si>
  <si>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</si>
  <si>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</si>
  <si>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</si>
  <si>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</si>
  <si>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</si>
  <si>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</si>
  <si>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</si>
  <si>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</si>
  <si>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</si>
  <si>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</si>
  <si>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</si>
  <si>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</si>
  <si>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</si>
  <si>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</si>
  <si>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</si>
  <si>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</si>
  <si>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</si>
  <si>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</si>
  <si>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</si>
  <si>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</si>
  <si>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</si>
  <si>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</si>
  <si>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</si>
  <si>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</si>
  <si>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</si>
  <si>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</si>
  <si>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</si>
  <si>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</si>
  <si>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</si>
  <si>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</si>
  <si>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</si>
  <si>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</si>
  <si>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</si>
  <si>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</si>
  <si>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</si>
  <si>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</si>
  <si>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</si>
  <si>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</si>
  <si>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</si>
  <si>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</si>
  <si>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</si>
  <si>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</si>
  <si>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</si>
  <si>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</si>
  <si>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</si>
  <si>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</si>
  <si>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</si>
  <si>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</si>
  <si>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</si>
  <si>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</si>
  <si>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</si>
  <si>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</si>
  <si>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</si>
  <si>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</si>
  <si>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</si>
  <si>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</si>
  <si>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</si>
  <si>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</si>
  <si>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</si>
  <si>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</si>
  <si>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</si>
  <si>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</si>
  <si>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</si>
  <si>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</si>
  <si>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</si>
  <si>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</si>
  <si>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</si>
  <si>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</si>
  <si>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</si>
  <si>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</si>
  <si>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</si>
  <si>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</si>
  <si>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</si>
  <si>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</si>
  <si>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</si>
  <si>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</si>
  <si>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</si>
  <si>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</si>
  <si>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</si>
  <si>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</si>
  <si>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</si>
  <si>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</si>
  <si>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</si>
  <si>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</si>
  <si>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</si>
  <si>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</si>
  <si>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</si>
  <si>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</si>
  <si>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</si>
  <si>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</si>
  <si>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</si>
  <si>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</si>
  <si>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</si>
  <si>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</si>
  <si>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</si>
  <si>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</si>
  <si>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</si>
  <si>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</si>
  <si>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</si>
  <si>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</si>
  <si>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</si>
  <si>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</si>
  <si>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</si>
  <si>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</si>
  <si>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</si>
  <si>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</si>
  <si>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</si>
  <si>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</si>
  <si>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</si>
  <si>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</si>
  <si>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</si>
  <si>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</si>
  <si>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</si>
  <si>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</si>
  <si>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</si>
  <si>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</si>
  <si>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</si>
  <si>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</si>
  <si>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</si>
  <si>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</si>
  <si>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</si>
  <si>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</si>
  <si>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</si>
  <si>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</si>
  <si>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</si>
  <si>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</si>
  <si>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</si>
  <si>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</si>
  <si>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</si>
  <si>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</si>
  <si>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</si>
  <si>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</si>
  <si>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</si>
  <si>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</si>
  <si>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</si>
  <si>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</si>
  <si>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</si>
  <si>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</si>
  <si>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</si>
  <si>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</si>
  <si>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</si>
  <si>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</si>
  <si>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</si>
  <si>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</si>
  <si>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</si>
  <si>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</si>
  <si>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</si>
  <si>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</si>
  <si>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</si>
  <si>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</si>
  <si>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</si>
  <si>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</si>
  <si>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</si>
  <si>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</si>
  <si>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</si>
  <si>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</si>
  <si>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</si>
  <si>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</si>
  <si>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</si>
  <si>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</si>
  <si>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</si>
  <si>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</si>
  <si>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</si>
  <si>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</si>
  <si>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</si>
  <si>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</si>
  <si>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</si>
  <si>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</si>
  <si>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</si>
  <si>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</si>
  <si>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</si>
  <si>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</si>
  <si>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</si>
  <si>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</si>
  <si>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</si>
  <si>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</si>
  <si>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</si>
  <si>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</si>
  <si>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</si>
  <si>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</si>
  <si>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</si>
  <si>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</si>
  <si>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</si>
  <si>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</si>
  <si>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</si>
  <si>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</si>
  <si>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</si>
  <si>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</si>
  <si>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</si>
  <si>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</si>
  <si>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</si>
  <si>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</si>
  <si>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</si>
  <si>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</si>
  <si>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</si>
  <si>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</si>
  <si>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</si>
  <si>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</si>
  <si>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</si>
  <si>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</si>
  <si>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</si>
  <si>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</si>
  <si>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</si>
  <si>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</si>
  <si>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</si>
  <si>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</si>
  <si>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</si>
  <si>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</si>
  <si>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</si>
  <si>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</si>
  <si>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</si>
  <si>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</si>
  <si>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</si>
  <si>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</si>
  <si>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</si>
  <si>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</si>
  <si>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</si>
  <si>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</si>
  <si>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</si>
  <si>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</si>
  <si>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</si>
  <si>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</si>
  <si>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</si>
  <si>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</si>
  <si>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</si>
  <si>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</si>
  <si>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</si>
  <si>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</si>
  <si>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</si>
  <si>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</si>
  <si>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</si>
  <si>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</si>
  <si>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</si>
  <si>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</si>
  <si>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</si>
  <si>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</si>
  <si>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</si>
  <si>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</si>
  <si>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</si>
  <si>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</si>
  <si>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</si>
  <si>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</si>
  <si>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</si>
  <si>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</si>
  <si>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</si>
  <si>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</si>
  <si>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</si>
  <si>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</si>
  <si>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</si>
  <si>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</si>
  <si>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</si>
  <si>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</si>
  <si>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</si>
  <si>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</si>
  <si>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</si>
  <si>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</si>
  <si>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</si>
  <si>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</si>
  <si>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</si>
  <si>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</si>
  <si>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</si>
  <si>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</si>
  <si>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</si>
  <si>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</si>
  <si>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</si>
  <si>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</si>
  <si>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</si>
  <si>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</si>
  <si>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</si>
  <si>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</si>
  <si>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</si>
  <si>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</si>
  <si>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</si>
  <si>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</si>
  <si>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</si>
  <si>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</si>
  <si>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</si>
  <si>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</si>
  <si>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</si>
  <si>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</si>
  <si>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</si>
  <si>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</si>
  <si>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</si>
  <si>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</si>
  <si>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</si>
  <si>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</si>
  <si>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</si>
  <si>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</si>
  <si>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</si>
  <si>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</si>
  <si>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</si>
  <si>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</si>
  <si>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</si>
  <si>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</si>
  <si>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</si>
  <si>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</si>
  <si>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</si>
  <si>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</si>
  <si>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</si>
  <si>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</si>
  <si>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</si>
  <si>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</si>
  <si>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</si>
  <si>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</si>
  <si>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</si>
  <si>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</si>
  <si>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</si>
  <si>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</si>
  <si>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</si>
  <si>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</si>
  <si>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</si>
  <si>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</si>
  <si>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</si>
  <si>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</si>
  <si>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</si>
  <si>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</si>
  <si>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</si>
  <si>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</si>
  <si>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</si>
  <si>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</si>
  <si>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</si>
  <si>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</si>
  <si>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</si>
  <si>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</si>
  <si>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</si>
  <si>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</si>
  <si>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</si>
  <si>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</si>
  <si>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</si>
  <si>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</si>
  <si>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</si>
  <si>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</si>
  <si>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</si>
  <si>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</si>
  <si>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</si>
  <si>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</si>
  <si>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</si>
  <si>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</si>
  <si>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</si>
  <si>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</si>
  <si>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</si>
  <si>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</si>
  <si>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</si>
  <si>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</si>
  <si>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</si>
  <si>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</si>
  <si>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</si>
  <si>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</si>
  <si>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</si>
  <si>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</si>
  <si>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</si>
  <si>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</si>
  <si>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</si>
  <si>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</si>
  <si>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</si>
  <si>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</si>
  <si>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</si>
  <si>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</si>
  <si>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</si>
  <si>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</si>
  <si>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</si>
  <si>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</si>
  <si>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</si>
  <si>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</si>
  <si>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</si>
  <si>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</si>
  <si>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</si>
  <si>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</si>
  <si>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</si>
  <si>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</si>
  <si>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</si>
  <si>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</si>
  <si>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</si>
  <si>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</si>
  <si>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</si>
  <si>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</si>
  <si>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</si>
  <si>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</si>
  <si>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</si>
  <si>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</si>
  <si>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</si>
  <si>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</si>
  <si>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</si>
  <si>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</si>
  <si>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</si>
  <si>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</si>
  <si>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</si>
  <si>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</si>
  <si>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</si>
  <si>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</si>
  <si>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</si>
  <si>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</si>
  <si>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</si>
  <si>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</si>
  <si>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</si>
  <si>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</si>
  <si>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</si>
  <si>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</si>
  <si>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</si>
  <si>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</si>
  <si>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</si>
  <si>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</si>
  <si>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</si>
  <si>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</si>
  <si>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</si>
  <si>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</si>
  <si>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</si>
  <si>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</si>
  <si>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</si>
  <si>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</si>
  <si>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</si>
  <si>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</si>
  <si>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</si>
  <si>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</si>
  <si>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</si>
  <si>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</si>
  <si>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</si>
  <si>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</si>
  <si>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</si>
  <si>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</si>
  <si>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</si>
  <si>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</si>
  <si>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</si>
  <si>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</si>
  <si>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</si>
  <si>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</si>
  <si>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</si>
  <si>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</si>
  <si>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</si>
  <si>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</si>
  <si>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</si>
  <si>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</si>
  <si>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</si>
  <si>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</si>
  <si>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</si>
  <si>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</si>
  <si>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</si>
  <si>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</si>
  <si>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</si>
  <si>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</si>
  <si>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</si>
  <si>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</si>
  <si>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</si>
  <si>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</si>
  <si>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</si>
  <si>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</si>
  <si>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</si>
  <si>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</si>
  <si>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</si>
  <si>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</si>
  <si>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</si>
  <si>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</si>
  <si>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</si>
  <si>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</si>
  <si>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</si>
  <si>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</si>
  <si>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</si>
  <si>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</si>
  <si>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</si>
  <si>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</si>
  <si>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</si>
  <si>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</si>
  <si>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</si>
  <si>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</si>
  <si>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</si>
  <si>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</si>
  <si>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</si>
  <si>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</si>
  <si>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</si>
  <si>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</si>
  <si>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</si>
  <si>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</si>
  <si>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</si>
  <si>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</si>
  <si>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</si>
  <si>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</si>
  <si>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</si>
  <si>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</si>
  <si>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</si>
  <si>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</si>
  <si>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</si>
  <si>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</si>
  <si>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</si>
  <si>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</si>
  <si>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</si>
  <si>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</si>
  <si>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</si>
  <si>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</si>
  <si>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</si>
  <si>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</si>
  <si>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</si>
  <si>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</si>
  <si>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</si>
  <si>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</si>
  <si>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</si>
  <si>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</si>
  <si>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</si>
  <si>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</si>
  <si>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</si>
  <si>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</si>
  <si>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</si>
  <si>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</si>
  <si>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</si>
  <si>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</si>
  <si>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</si>
  <si>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</si>
  <si>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</si>
  <si>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</si>
  <si>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</si>
  <si>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</si>
  <si>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</si>
  <si>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</si>
  <si>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</si>
  <si>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</si>
  <si>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</si>
  <si>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</si>
  <si>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</si>
  <si>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</si>
  <si>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</si>
  <si>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</si>
  <si>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</si>
  <si>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</si>
  <si>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</si>
  <si>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</si>
  <si>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</si>
  <si>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</si>
  <si>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</si>
  <si>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</si>
  <si>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</si>
  <si>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</si>
  <si>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</si>
  <si>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</si>
  <si>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</si>
  <si>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</si>
  <si>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</si>
  <si>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</si>
  <si>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</si>
  <si>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</si>
  <si>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</si>
  <si>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</si>
  <si>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</si>
  <si>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</si>
  <si>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</si>
  <si>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</si>
  <si>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</si>
  <si>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</si>
  <si>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</si>
  <si>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</si>
  <si>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</si>
  <si>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</si>
  <si>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</si>
  <si>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</si>
  <si>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</si>
  <si>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</si>
  <si>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</si>
  <si>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</si>
  <si>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</si>
  <si>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</si>
  <si>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</si>
  <si>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</si>
  <si>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</si>
  <si>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</si>
  <si>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</si>
  <si>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</si>
  <si>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</si>
  <si>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</si>
  <si>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</si>
  <si>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</si>
  <si>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</si>
  <si>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</si>
  <si>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</si>
  <si>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</si>
  <si>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</si>
  <si>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</si>
  <si>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</si>
  <si>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</si>
  <si>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</si>
  <si>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</si>
  <si>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</si>
  <si>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</si>
  <si>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</si>
  <si>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</si>
  <si>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</si>
  <si>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</si>
  <si>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</si>
  <si>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</si>
  <si>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</si>
  <si>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</si>
  <si>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</si>
  <si>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</si>
  <si>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</si>
  <si>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</si>
  <si>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</si>
  <si>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</si>
  <si>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</si>
  <si>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</si>
  <si>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</si>
  <si>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</si>
  <si>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</si>
  <si>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</si>
  <si>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</si>
  <si>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</si>
  <si>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</si>
  <si>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</si>
  <si>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</si>
  <si>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</si>
  <si>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</si>
  <si>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</si>
  <si>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</si>
  <si>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</si>
  <si>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</si>
  <si>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</si>
  <si>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</si>
  <si>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</si>
  <si>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</si>
  <si>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</si>
  <si>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</si>
  <si>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</si>
  <si>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</si>
  <si>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</si>
  <si>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</si>
  <si>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</si>
  <si>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</si>
  <si>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</si>
  <si>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</si>
  <si>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</si>
  <si>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</si>
  <si>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</si>
  <si>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</si>
  <si>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</si>
  <si>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</si>
  <si>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</si>
  <si>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</si>
  <si>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</si>
  <si>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</si>
  <si>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</si>
  <si>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</si>
  <si>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</si>
  <si>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</si>
  <si>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</si>
  <si>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</si>
  <si>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</si>
  <si>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</si>
  <si>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</si>
  <si>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</si>
  <si>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</si>
  <si>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</si>
  <si>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</si>
  <si>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</si>
  <si>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</si>
  <si>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</si>
  <si>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</si>
  <si>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</si>
  <si>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</si>
  <si>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</si>
  <si>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</si>
  <si>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</si>
  <si>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</si>
  <si>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</si>
  <si>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</si>
  <si>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</si>
  <si>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</si>
  <si>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</si>
  <si>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</si>
  <si>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</si>
  <si>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</si>
  <si>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</si>
  <si>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</si>
  <si>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</si>
  <si>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</si>
  <si>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</si>
  <si>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</si>
  <si>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</si>
  <si>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</si>
  <si>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</si>
  <si>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</si>
  <si>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</si>
  <si>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</si>
  <si>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</si>
  <si>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</si>
  <si>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</si>
  <si>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</si>
  <si>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</si>
  <si>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</si>
  <si>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</si>
  <si>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</si>
  <si>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</si>
  <si>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</si>
  <si>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</si>
  <si>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</si>
  <si>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</si>
  <si>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</si>
  <si>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</si>
  <si>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</si>
  <si>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</si>
  <si>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</si>
  <si>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</si>
  <si>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</si>
  <si>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</si>
  <si>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</si>
  <si>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</si>
  <si>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</si>
  <si>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</si>
  <si>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</si>
  <si>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</si>
  <si>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</si>
  <si>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</si>
  <si>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</si>
  <si>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</si>
  <si>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</si>
  <si>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</si>
  <si>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</si>
  <si>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</si>
  <si>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</si>
  <si>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</si>
  <si>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</si>
  <si>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</si>
  <si>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</si>
  <si>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</si>
  <si>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</si>
  <si>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</si>
  <si>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</si>
  <si>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</si>
  <si>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</si>
  <si>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</si>
  <si>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</si>
  <si>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</si>
  <si>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</si>
  <si>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</si>
  <si>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</si>
  <si>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</si>
  <si>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</si>
  <si>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</si>
  <si>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</si>
  <si>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</si>
  <si>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</si>
  <si>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</si>
  <si>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</si>
  <si>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</si>
  <si>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</si>
  <si>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</si>
  <si>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</si>
  <si>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</si>
  <si>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</si>
  <si>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</si>
  <si>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</si>
  <si>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</si>
  <si>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</si>
  <si>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</si>
  <si>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</si>
  <si>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</si>
  <si>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</si>
  <si>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</si>
  <si>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</si>
  <si>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</si>
  <si>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</si>
  <si>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</si>
  <si>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</si>
  <si>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</si>
  <si>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</si>
  <si>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</si>
  <si>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</si>
  <si>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</si>
  <si>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</si>
  <si>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</si>
  <si>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</si>
  <si>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</si>
  <si>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</si>
  <si>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</si>
  <si>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</si>
  <si>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</si>
  <si>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</si>
  <si>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</si>
  <si>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</si>
  <si>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</si>
  <si>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</si>
  <si>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</si>
  <si>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</si>
  <si>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</si>
  <si>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</si>
  <si>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</si>
  <si>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</si>
  <si>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</si>
  <si>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</si>
  <si>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</si>
  <si>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</si>
  <si>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</si>
  <si>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</si>
  <si>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</si>
  <si>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</si>
  <si>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</si>
  <si>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</si>
  <si>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</si>
  <si>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</si>
  <si>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</si>
  <si>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</si>
  <si>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</si>
  <si>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</si>
  <si>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</si>
  <si>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</si>
  <si>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</si>
  <si>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</si>
  <si>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</si>
  <si>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</si>
  <si>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</si>
  <si>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</si>
  <si>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</si>
  <si>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</si>
  <si>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</si>
  <si>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</si>
  <si>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</si>
  <si>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</si>
  <si>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</si>
  <si>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</si>
  <si>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</si>
  <si>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</si>
  <si>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</si>
  <si>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</si>
  <si>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</si>
  <si>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</si>
  <si>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</si>
  <si>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</si>
  <si>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</si>
  <si>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</si>
  <si>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</si>
  <si>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</si>
  <si>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</si>
  <si>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</si>
  <si>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</si>
  <si>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</si>
  <si>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</si>
  <si>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</si>
  <si>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</si>
  <si>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</si>
  <si>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</si>
  <si>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</si>
  <si>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</si>
  <si>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</si>
  <si>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</si>
  <si>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</si>
  <si>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</si>
  <si>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</si>
  <si>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</si>
  <si>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</si>
  <si>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</si>
  <si>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</si>
  <si>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</si>
  <si>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</si>
  <si>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</si>
  <si>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</si>
  <si>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</si>
  <si>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</si>
  <si>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</si>
  <si>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</si>
  <si>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</si>
  <si>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</si>
  <si>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</si>
  <si>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</si>
  <si>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</si>
  <si>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</si>
  <si>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</si>
  <si>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</si>
  <si>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</si>
  <si>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</si>
  <si>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</si>
  <si>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</si>
  <si>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</si>
  <si>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</si>
  <si>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</si>
  <si>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</si>
  <si>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</si>
  <si>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</si>
  <si>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</si>
  <si>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</si>
  <si>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</si>
  <si>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</si>
  <si>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</si>
  <si>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</si>
  <si>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</si>
  <si>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</si>
  <si>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</si>
  <si>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</si>
  <si>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</si>
  <si>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</si>
  <si>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</si>
  <si>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</si>
  <si>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</si>
  <si>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</si>
  <si>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</si>
  <si>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</si>
  <si>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</si>
  <si>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</si>
  <si>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</si>
  <si>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</si>
  <si>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</si>
  <si>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</si>
  <si>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</si>
  <si>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</si>
  <si>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</si>
  <si>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</si>
  <si>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</si>
  <si>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</si>
  <si>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</si>
  <si>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</si>
  <si>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</si>
  <si>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</si>
  <si>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</si>
  <si>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</si>
  <si>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</si>
  <si>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</si>
  <si>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</si>
  <si>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</si>
  <si>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</si>
  <si>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</si>
  <si>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</si>
  <si>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</si>
  <si>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</si>
  <si>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</si>
  <si>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</si>
  <si>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</si>
  <si>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</si>
  <si>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</si>
  <si>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</si>
  <si>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</si>
  <si>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</si>
  <si>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</si>
  <si>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</si>
  <si>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</si>
  <si>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</si>
  <si>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</si>
  <si>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</si>
  <si>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</si>
  <si>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</si>
  <si>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</si>
  <si>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</si>
  <si>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</si>
  <si>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</si>
  <si>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</si>
  <si>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</si>
  <si>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</si>
  <si>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</si>
  <si>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</si>
  <si>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</si>
  <si>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</si>
  <si>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</si>
  <si>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</si>
  <si>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</si>
  <si>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</si>
  <si>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</si>
  <si>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</si>
  <si>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</si>
  <si>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</si>
  <si>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</si>
  <si>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</si>
  <si>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</si>
  <si>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</si>
  <si>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</si>
  <si>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</si>
  <si>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</si>
  <si>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</si>
  <si>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</si>
  <si>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</si>
  <si>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</si>
  <si>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</si>
  <si>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</si>
  <si>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</si>
  <si>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</si>
  <si>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</si>
  <si>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</si>
  <si>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</si>
  <si>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</si>
  <si>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</si>
  <si>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</si>
  <si>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</si>
  <si>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</si>
  <si>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</si>
  <si>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</si>
  <si>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</si>
  <si>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</si>
  <si>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</si>
  <si>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</si>
  <si>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</si>
  <si>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</si>
  <si>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</si>
  <si>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</si>
  <si>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</si>
  <si>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</si>
  <si>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</si>
  <si>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</si>
  <si>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</si>
  <si>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</si>
  <si>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</si>
  <si>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</si>
  <si>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</si>
  <si>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</si>
  <si>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</si>
  <si>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</si>
  <si>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</si>
  <si>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</si>
  <si>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</si>
  <si>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</si>
  <si>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</si>
  <si>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</si>
  <si>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</si>
  <si>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</si>
  <si>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</si>
  <si>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</si>
  <si>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</si>
  <si>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</si>
  <si>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</si>
  <si>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</si>
  <si>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</si>
  <si>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</si>
  <si>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</si>
  <si>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</si>
  <si>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</si>
  <si>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</si>
  <si>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</si>
  <si>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</si>
  <si>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</si>
  <si>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</si>
  <si>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</si>
  <si>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</si>
  <si>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</si>
  <si>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</si>
  <si>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</si>
  <si>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</si>
  <si>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</si>
  <si>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</si>
  <si>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</si>
  <si>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</si>
  <si>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</si>
  <si>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</si>
  <si>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</si>
  <si>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</si>
  <si>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</si>
  <si>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</si>
  <si>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</si>
  <si>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</si>
  <si>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</si>
  <si>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</si>
  <si>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</si>
  <si>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</si>
  <si>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</si>
  <si>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</si>
  <si>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</si>
  <si>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</si>
  <si>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</si>
  <si>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</si>
  <si>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</si>
  <si>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</si>
  <si>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</si>
  <si>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</si>
  <si>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</si>
  <si>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</si>
  <si>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</si>
  <si>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</si>
  <si>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</si>
  <si>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</si>
  <si>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</si>
  <si>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</si>
  <si>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</si>
  <si>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</si>
  <si>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</si>
  <si>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</si>
  <si>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</si>
  <si>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</si>
  <si>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</si>
  <si>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</si>
  <si>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</si>
  <si>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</si>
  <si>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</si>
  <si>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</si>
  <si>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</si>
  <si>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</si>
  <si>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</si>
  <si>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</si>
  <si>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</si>
  <si>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</si>
  <si>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</si>
  <si>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</si>
  <si>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</si>
  <si>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</si>
  <si>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</si>
  <si>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</si>
  <si>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</si>
  <si>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</si>
  <si>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</si>
  <si>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</si>
  <si>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</si>
  <si>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</si>
  <si>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</si>
  <si>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</si>
  <si>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</si>
  <si>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</si>
  <si>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</si>
  <si>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</si>
  <si>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</si>
  <si>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</si>
  <si>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</si>
  <si>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</si>
  <si>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</si>
  <si>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</si>
  <si>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</si>
  <si>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</si>
  <si>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</si>
  <si>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</si>
  <si>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</si>
  <si>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</si>
  <si>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</si>
  <si>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</si>
  <si>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</si>
  <si>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</si>
  <si>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</si>
  <si>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</si>
  <si>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</si>
  <si>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</si>
  <si>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</si>
  <si>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</si>
  <si>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</si>
  <si>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</si>
  <si>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</si>
  <si>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</si>
  <si>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</si>
  <si>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</si>
  <si>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</si>
  <si>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</si>
  <si>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</si>
  <si>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</si>
  <si>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</si>
  <si>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</si>
  <si>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</si>
  <si>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</si>
  <si>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</si>
  <si>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</si>
  <si>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</si>
  <si>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</si>
  <si>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</si>
  <si>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</si>
  <si>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</si>
  <si>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</si>
  <si>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</si>
  <si>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</si>
  <si>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</si>
  <si>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</si>
  <si>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</si>
  <si>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</si>
  <si>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</si>
  <si>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</si>
  <si>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</si>
  <si>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</si>
  <si>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</si>
  <si>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</si>
  <si>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</si>
  <si>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</si>
  <si>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</si>
  <si>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</si>
  <si>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</si>
  <si>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</si>
  <si>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</si>
  <si>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</si>
  <si>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</si>
  <si>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</si>
  <si>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</si>
  <si>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</si>
  <si>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</si>
  <si>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</si>
  <si>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</si>
  <si>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</si>
  <si>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</si>
  <si>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</si>
  <si>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</si>
  <si>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</si>
  <si>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</si>
  <si>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</si>
  <si>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</si>
  <si>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</si>
  <si>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</si>
  <si>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</si>
  <si>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</si>
  <si>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</si>
  <si>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</si>
  <si>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</si>
  <si>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</si>
  <si>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</si>
  <si>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</si>
  <si>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</si>
  <si>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</si>
  <si>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</si>
  <si>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</si>
  <si>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</si>
  <si>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</si>
  <si>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</si>
  <si>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</si>
  <si>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</si>
  <si>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</si>
  <si>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</si>
  <si>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</si>
  <si>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</si>
  <si>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</si>
  <si>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</si>
  <si>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</si>
  <si>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</si>
  <si>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</si>
  <si>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</si>
  <si>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</si>
  <si>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</si>
  <si>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</si>
  <si>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</si>
  <si>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</si>
  <si>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</si>
  <si>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</si>
  <si>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</si>
  <si>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</si>
  <si>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</si>
  <si>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</si>
  <si>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</si>
  <si>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</si>
  <si>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</si>
  <si>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</si>
  <si>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</si>
  <si>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</si>
  <si>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</si>
  <si>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</si>
  <si>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</si>
  <si>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</si>
  <si>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</si>
  <si>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</si>
  <si>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</si>
  <si>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</si>
  <si>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</si>
  <si>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</si>
  <si>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</si>
  <si>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</si>
  <si>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</si>
  <si>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</si>
  <si>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</si>
  <si>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</si>
  <si>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</si>
  <si>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</si>
  <si>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</si>
  <si>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</si>
  <si>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</si>
  <si>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</si>
  <si>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</si>
  <si>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</si>
  <si>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</si>
  <si>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</si>
  <si>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</si>
  <si>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</si>
  <si>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</si>
  <si>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</si>
  <si>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</si>
  <si>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</si>
  <si>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</si>
  <si>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</si>
  <si>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</si>
  <si>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</si>
  <si>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</si>
  <si>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</si>
  <si>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</si>
  <si>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</si>
  <si>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</si>
  <si>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</si>
  <si>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</si>
  <si>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</si>
  <si>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</si>
  <si>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</si>
  <si>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</si>
  <si>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</si>
  <si>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</si>
  <si>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</si>
  <si>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</si>
  <si>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</si>
  <si>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</si>
  <si>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</si>
  <si>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</si>
  <si>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</si>
  <si>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</si>
  <si>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</si>
  <si>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</si>
  <si>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</si>
  <si>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</si>
  <si>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</si>
  <si>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</si>
  <si>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</si>
  <si>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</si>
  <si>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</si>
  <si>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</si>
  <si>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</si>
  <si>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</si>
  <si>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</si>
  <si>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</si>
  <si>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</si>
  <si>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</si>
  <si>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</si>
  <si>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</si>
  <si>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</si>
  <si>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</si>
  <si>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</si>
  <si>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</si>
  <si>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</si>
  <si>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</si>
  <si>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</si>
  <si>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</si>
  <si>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</si>
  <si>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</si>
  <si>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</si>
  <si>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</si>
  <si>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</si>
  <si>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</si>
  <si>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</si>
  <si>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</si>
  <si>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</si>
  <si>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</si>
  <si>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</si>
  <si>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</si>
  <si>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</si>
  <si>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</si>
  <si>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</si>
  <si>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</si>
  <si>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</si>
  <si>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</si>
  <si>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</si>
  <si>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</si>
  <si>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</si>
  <si>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</si>
  <si>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</si>
  <si>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</si>
  <si>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</si>
  <si>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</si>
  <si>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</si>
  <si>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</si>
  <si>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</si>
  <si>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</si>
  <si>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</si>
  <si>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</si>
  <si>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</si>
  <si>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</si>
  <si>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</si>
  <si>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</si>
  <si>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</si>
  <si>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</si>
  <si>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</si>
  <si>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</si>
  <si>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</si>
  <si>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</si>
  <si>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</si>
  <si>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</si>
  <si>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</si>
  <si>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</si>
  <si>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</si>
  <si>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</si>
  <si>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</si>
  <si>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</si>
  <si>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</si>
  <si>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</si>
  <si>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</si>
  <si>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</si>
  <si>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</si>
  <si>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</si>
  <si>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</si>
  <si>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</si>
  <si>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</si>
  <si>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</si>
  <si>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</si>
  <si>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</si>
  <si>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</si>
  <si>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</si>
  <si>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</si>
  <si>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</si>
  <si>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</si>
  <si>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</si>
  <si>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</si>
  <si>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</si>
  <si>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</si>
  <si>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</si>
  <si>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</si>
  <si>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</si>
  <si>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</si>
  <si>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</si>
  <si>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</si>
  <si>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</si>
  <si>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</si>
  <si>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</si>
  <si>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</si>
  <si>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</si>
  <si>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</si>
  <si>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</si>
  <si>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</si>
  <si>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</si>
  <si>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</si>
  <si>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</si>
  <si>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</si>
  <si>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</si>
  <si>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</si>
  <si>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</si>
  <si>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</si>
  <si>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</si>
  <si>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</si>
  <si>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</si>
  <si>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</si>
  <si>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</si>
  <si>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</si>
  <si>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</si>
  <si>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</si>
  <si>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</si>
  <si>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</si>
  <si>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</si>
  <si>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</si>
  <si>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</si>
  <si>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</si>
  <si>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</si>
  <si>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</si>
  <si>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</si>
  <si>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</si>
  <si>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</si>
  <si>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</si>
  <si>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</si>
  <si>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</si>
  <si>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</si>
  <si>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</si>
  <si>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</si>
  <si>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</si>
  <si>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</si>
  <si>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</si>
  <si>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</si>
  <si>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</si>
  <si>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</si>
  <si>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</si>
  <si>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</si>
  <si>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</si>
  <si>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</si>
  <si>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</si>
  <si>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</si>
  <si>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</si>
  <si>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</si>
  <si>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</si>
  <si>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</si>
  <si>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</si>
  <si>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</si>
  <si>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</si>
  <si>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</si>
  <si>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</si>
  <si>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</si>
  <si>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</si>
  <si>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</si>
  <si>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</si>
  <si>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</si>
  <si>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</si>
  <si>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</si>
  <si>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</si>
  <si>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</si>
  <si>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</si>
  <si>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</si>
  <si>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</si>
  <si>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</si>
  <si>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</si>
  <si>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</si>
  <si>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</si>
  <si>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</si>
  <si>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</si>
  <si>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</si>
  <si>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</si>
  <si>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</si>
  <si>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</si>
  <si>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</si>
  <si>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</si>
  <si>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</si>
  <si>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</si>
  <si>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</si>
  <si>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</si>
  <si>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</si>
  <si>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</si>
  <si>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</si>
  <si>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</si>
  <si>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</si>
  <si>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</si>
  <si>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</si>
  <si>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</si>
  <si>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</si>
  <si>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</si>
  <si>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</si>
  <si>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</si>
  <si>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</si>
  <si>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</si>
  <si>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</si>
  <si>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</si>
  <si>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</si>
  <si>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</si>
  <si>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</si>
  <si>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</si>
  <si>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</si>
  <si>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</si>
  <si>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</si>
  <si>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</si>
  <si>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</si>
  <si>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</si>
  <si>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</si>
  <si>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</si>
  <si>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</si>
  <si>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</si>
  <si>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</si>
  <si>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</si>
  <si>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</si>
  <si>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</si>
  <si>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</si>
  <si>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</si>
  <si>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</si>
  <si>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</si>
  <si>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</si>
  <si>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</si>
  <si>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</si>
  <si>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</si>
  <si>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</si>
  <si>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</si>
  <si>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</si>
  <si>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</si>
  <si>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</si>
  <si>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</si>
  <si>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</si>
  <si>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</si>
  <si>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</si>
  <si>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</si>
  <si>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</si>
  <si>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</si>
  <si>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</si>
  <si>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</si>
  <si>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</si>
  <si>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</si>
  <si>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</si>
  <si>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</si>
  <si>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</si>
  <si>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</si>
  <si>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</si>
  <si>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</si>
  <si>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</si>
  <si>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</si>
  <si>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</si>
  <si>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</si>
  <si>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</si>
  <si>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</si>
  <si>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</si>
  <si>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</si>
  <si>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</si>
  <si>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</si>
  <si>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</si>
  <si>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</si>
  <si>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</si>
  <si>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</si>
  <si>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</si>
  <si>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</si>
  <si>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</si>
  <si>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</si>
  <si>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</si>
  <si>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</si>
  <si>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</si>
  <si>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</si>
  <si>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</si>
  <si>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</si>
  <si>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</si>
  <si>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</si>
  <si>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</si>
  <si>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</si>
  <si>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</si>
  <si>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</si>
  <si>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</si>
  <si>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</si>
  <si>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</si>
  <si>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</si>
  <si>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</si>
  <si>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</si>
  <si>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</si>
  <si>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</si>
  <si>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</si>
  <si>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</si>
  <si>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</si>
  <si>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</si>
  <si>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</si>
  <si>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</si>
  <si>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</si>
  <si>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</si>
  <si>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</si>
  <si>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</si>
  <si>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</si>
  <si>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</si>
  <si>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</si>
  <si>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</si>
  <si>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</si>
  <si>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</si>
  <si>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</si>
  <si>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</si>
  <si>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</si>
  <si>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</si>
  <si>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</si>
  <si>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</si>
  <si>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</si>
  <si>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</si>
  <si>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</si>
  <si>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</si>
  <si>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</si>
  <si>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</si>
  <si>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</si>
  <si>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</si>
  <si>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</si>
  <si>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</si>
  <si>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</si>
  <si>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</si>
  <si>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</si>
  <si>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</si>
  <si>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</si>
  <si>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</si>
  <si>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</si>
  <si>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</si>
  <si>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</si>
  <si>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</si>
  <si>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</si>
  <si>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</si>
  <si>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</si>
  <si>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</si>
  <si>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</si>
  <si>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</si>
  <si>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</si>
  <si>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</si>
  <si>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</si>
  <si>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</si>
  <si>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</si>
  <si>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</si>
  <si>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</si>
  <si>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</si>
  <si>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</si>
  <si>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</si>
  <si>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</si>
  <si>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</si>
  <si>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</si>
  <si>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</si>
  <si>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</si>
  <si>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</si>
  <si>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</si>
  <si>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</si>
  <si>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</si>
  <si>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</si>
  <si>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</si>
  <si>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</si>
  <si>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</si>
  <si>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</si>
  <si>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</si>
  <si>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</si>
  <si>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</si>
  <si>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</si>
  <si>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</si>
  <si>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</si>
  <si>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</si>
  <si>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</si>
  <si>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</si>
  <si>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</si>
  <si>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</si>
  <si>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</si>
  <si>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</si>
  <si>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</si>
  <si>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</si>
  <si>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</si>
  <si>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</si>
  <si>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</si>
  <si>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</si>
  <si>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</si>
  <si>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</si>
  <si>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</si>
  <si>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</si>
  <si>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</si>
  <si>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</si>
  <si>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</si>
  <si>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</si>
  <si>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</si>
  <si>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</si>
  <si>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</si>
  <si>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</si>
  <si>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</si>
  <si>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</si>
  <si>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</si>
  <si>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</si>
  <si>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</si>
  <si>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</si>
  <si>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</si>
  <si>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</si>
  <si>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</si>
  <si>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XI. Gimnazija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</si>
</sst>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1661009.25</v>
      </c>
      <c r="D2" s="7">
        <f>'PR-RAS'!E6</f>
        <v>1780592.87</v>
      </c>
      <c r="E2" s="7">
        <v>0</v>
      </c>
      <c r="F2" s="7">
        <v>0</v>
      </c>
      <c r="G2" s="8">
        <f t="shared" ref="G2:G274" si="0">(B2/1000)*(C2*1+D2*2)</f>
        <v>5222.19499</v>
      </c>
      <c r="H2" s="8">
        <f t="shared" ref="H2:H274" si="1">ABS(C2-ROUND(C2,0))+ABS(D2-ROUND(D2,0))</f>
        <v>0.37999999988824129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1300620.8499999999</v>
      </c>
      <c r="D45" s="2">
        <f>'PR-RAS'!E49</f>
        <v>1385364.11</v>
      </c>
      <c r="E45" s="2">
        <v>0</v>
      </c>
      <c r="F45" s="2">
        <v>0</v>
      </c>
      <c r="G45" s="3">
        <f t="shared" si="0"/>
        <v>179139.35907999999</v>
      </c>
      <c r="H45" s="3">
        <f t="shared" si="1"/>
        <v>0.26000000024214387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1244.48</v>
      </c>
      <c r="D54" s="2">
        <f>'PR-RAS'!E58</f>
        <v>0</v>
      </c>
      <c r="E54" s="2">
        <v>0</v>
      </c>
      <c r="F54" s="2">
        <v>0</v>
      </c>
      <c r="G54" s="3">
        <f t="shared" si="0"/>
        <v>65.957440000000005</v>
      </c>
      <c r="H54" s="3">
        <f t="shared" si="1"/>
        <v>0.48000000000001819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1244.48</v>
      </c>
      <c r="D55" s="2">
        <f>'PR-RAS'!E59</f>
        <v>0</v>
      </c>
      <c r="E55" s="2">
        <v>0</v>
      </c>
      <c r="F55" s="2">
        <v>0</v>
      </c>
      <c r="G55" s="3">
        <f t="shared" si="0"/>
        <v>67.201920000000001</v>
      </c>
      <c r="H55" s="3">
        <f t="shared" si="1"/>
        <v>0.48000000000001819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1288390.3799999999</v>
      </c>
      <c r="D64" s="2">
        <f>'PR-RAS'!E68</f>
        <v>1383420.56</v>
      </c>
      <c r="E64" s="2">
        <v>0</v>
      </c>
      <c r="F64" s="2">
        <v>0</v>
      </c>
      <c r="G64" s="3">
        <f t="shared" si="0"/>
        <v>255479.5845</v>
      </c>
      <c r="H64" s="3">
        <f t="shared" si="1"/>
        <v>0.81999999983236194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1288390.3799999999</v>
      </c>
      <c r="D65" s="2">
        <f>'PR-RAS'!E69</f>
        <v>1383420.56</v>
      </c>
      <c r="E65" s="2">
        <v>0</v>
      </c>
      <c r="F65" s="2">
        <v>0</v>
      </c>
      <c r="G65" s="3">
        <f t="shared" si="0"/>
        <v>259534.81599999999</v>
      </c>
      <c r="H65" s="3">
        <f t="shared" si="1"/>
        <v>0.81999999983236194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9577.44</v>
      </c>
      <c r="D70" s="2">
        <f>'PR-RAS'!E74</f>
        <v>535</v>
      </c>
      <c r="E70" s="2">
        <v>0</v>
      </c>
      <c r="F70" s="2">
        <v>0</v>
      </c>
      <c r="G70" s="3">
        <f t="shared" si="0"/>
        <v>734.67336000000012</v>
      </c>
      <c r="H70" s="3">
        <f t="shared" si="1"/>
        <v>0.44000000000050932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9577.44</v>
      </c>
      <c r="D71" s="2">
        <f>'PR-RAS'!E75</f>
        <v>535</v>
      </c>
      <c r="E71" s="2">
        <v>0</v>
      </c>
      <c r="F71" s="2">
        <v>0</v>
      </c>
      <c r="G71" s="3">
        <f t="shared" si="0"/>
        <v>745.32080000000008</v>
      </c>
      <c r="H71" s="3">
        <f t="shared" si="1"/>
        <v>0.44000000000050932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1408.55</v>
      </c>
      <c r="D73" s="2">
        <f>'PR-RAS'!E77</f>
        <v>1408.55</v>
      </c>
      <c r="E73" s="2">
        <v>0</v>
      </c>
      <c r="F73" s="2">
        <v>0</v>
      </c>
      <c r="G73" s="3">
        <f t="shared" si="0"/>
        <v>304.24679999999995</v>
      </c>
      <c r="H73" s="3">
        <f t="shared" si="1"/>
        <v>0.90000000000009095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1408.55</v>
      </c>
      <c r="D76" s="2">
        <f>'PR-RAS'!E80</f>
        <v>1408.55</v>
      </c>
      <c r="E76" s="2">
        <v>0</v>
      </c>
      <c r="F76" s="2">
        <v>0</v>
      </c>
      <c r="G76" s="3">
        <f t="shared" si="0"/>
        <v>316.92374999999998</v>
      </c>
      <c r="H76" s="3">
        <f t="shared" si="1"/>
        <v>0.90000000000009095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0.76</v>
      </c>
      <c r="D78" s="2">
        <f>'PR-RAS'!E82</f>
        <v>275.35000000000002</v>
      </c>
      <c r="E78" s="2">
        <v>0</v>
      </c>
      <c r="F78" s="2">
        <v>0</v>
      </c>
      <c r="G78" s="3">
        <f t="shared" si="0"/>
        <v>42.462420000000002</v>
      </c>
      <c r="H78" s="3">
        <f t="shared" si="1"/>
        <v>0.59000000000002273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0.74</v>
      </c>
      <c r="D79" s="2">
        <f>'PR-RAS'!E83</f>
        <v>0.35</v>
      </c>
      <c r="E79" s="2">
        <v>0</v>
      </c>
      <c r="F79" s="2">
        <v>0</v>
      </c>
      <c r="G79" s="3">
        <f t="shared" si="0"/>
        <v>0.11231999999999999</v>
      </c>
      <c r="H79" s="3">
        <f t="shared" si="1"/>
        <v>0.61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0.74</v>
      </c>
      <c r="D81" s="2">
        <f>'PR-RAS'!E85</f>
        <v>0.35</v>
      </c>
      <c r="E81" s="2">
        <v>0</v>
      </c>
      <c r="F81" s="2">
        <v>0</v>
      </c>
      <c r="G81" s="3">
        <f t="shared" si="0"/>
        <v>0.1152</v>
      </c>
      <c r="H81" s="3">
        <f t="shared" si="1"/>
        <v>0.61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0.02</v>
      </c>
      <c r="D87" s="2">
        <f>'PR-RAS'!E91</f>
        <v>275</v>
      </c>
      <c r="E87" s="2">
        <v>0</v>
      </c>
      <c r="F87" s="2">
        <v>0</v>
      </c>
      <c r="G87" s="3">
        <f t="shared" si="0"/>
        <v>47.301719999999996</v>
      </c>
      <c r="H87" s="3">
        <f t="shared" si="1"/>
        <v>0.02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0.02</v>
      </c>
      <c r="D89" s="2">
        <f>'PR-RAS'!E93</f>
        <v>0</v>
      </c>
      <c r="E89" s="2">
        <v>0</v>
      </c>
      <c r="F89" s="2">
        <v>0</v>
      </c>
      <c r="G89" s="3">
        <f t="shared" si="0"/>
        <v>1.7599999999999998E-3</v>
      </c>
      <c r="H89" s="3">
        <f t="shared" si="1"/>
        <v>0.02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275</v>
      </c>
      <c r="E90" s="2">
        <v>0</v>
      </c>
      <c r="F90" s="2">
        <v>0</v>
      </c>
      <c r="G90" s="3">
        <f t="shared" si="0"/>
        <v>48.949999999999996</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12274.97</v>
      </c>
      <c r="D102" s="2">
        <f>'PR-RAS'!E106</f>
        <v>7115.19</v>
      </c>
      <c r="E102" s="2">
        <v>0</v>
      </c>
      <c r="F102" s="2">
        <v>0</v>
      </c>
      <c r="G102" s="3">
        <f t="shared" si="0"/>
        <v>2677.0403500000002</v>
      </c>
      <c r="H102" s="3">
        <f t="shared" si="1"/>
        <v>0.22000000000025466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12274.97</v>
      </c>
      <c r="D108" s="2">
        <f>'PR-RAS'!E112</f>
        <v>7115.19</v>
      </c>
      <c r="E108" s="2">
        <v>0</v>
      </c>
      <c r="F108" s="2">
        <v>0</v>
      </c>
      <c r="G108" s="3">
        <f t="shared" si="0"/>
        <v>2836.0724499999997</v>
      </c>
      <c r="H108" s="3">
        <f t="shared" si="1"/>
        <v>0.22000000000025466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2205</v>
      </c>
      <c r="D109" s="2">
        <f>'PR-RAS'!E113</f>
        <v>0</v>
      </c>
      <c r="E109" s="2">
        <v>0</v>
      </c>
      <c r="F109" s="2">
        <v>0</v>
      </c>
      <c r="G109" s="3">
        <f t="shared" si="0"/>
        <v>238.14</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10069.969999999999</v>
      </c>
      <c r="D113" s="2">
        <f>'PR-RAS'!E117</f>
        <v>7115.19</v>
      </c>
      <c r="E113" s="2">
        <v>0</v>
      </c>
      <c r="F113" s="2">
        <v>0</v>
      </c>
      <c r="G113" s="3">
        <f t="shared" si="0"/>
        <v>2721.6392000000001</v>
      </c>
      <c r="H113" s="3">
        <f t="shared" si="1"/>
        <v>0.22000000000025466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348112.67000000004</v>
      </c>
      <c r="D130" s="2">
        <f>'PR-RAS'!E134</f>
        <v>387838.22000000003</v>
      </c>
      <c r="E130" s="2">
        <v>0</v>
      </c>
      <c r="F130" s="2">
        <v>0</v>
      </c>
      <c r="G130" s="3">
        <f t="shared" si="0"/>
        <v>144968.79519</v>
      </c>
      <c r="H130" s="3">
        <f t="shared" si="1"/>
        <v>0.54999999998835847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348112.67000000004</v>
      </c>
      <c r="D131" s="2">
        <f>'PR-RAS'!E135</f>
        <v>387838.22000000003</v>
      </c>
      <c r="E131" s="2">
        <v>0</v>
      </c>
      <c r="F131" s="2">
        <v>0</v>
      </c>
      <c r="G131" s="3">
        <f t="shared" si="0"/>
        <v>146092.58430000002</v>
      </c>
      <c r="H131" s="3">
        <f t="shared" si="1"/>
        <v>0.54999999998835847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78995.850000000006</v>
      </c>
      <c r="D132" s="2">
        <f>'PR-RAS'!E136</f>
        <v>262630.01</v>
      </c>
      <c r="E132" s="2">
        <v>0</v>
      </c>
      <c r="F132" s="2">
        <v>0</v>
      </c>
      <c r="G132" s="3">
        <f t="shared" si="0"/>
        <v>79157.518970000005</v>
      </c>
      <c r="H132" s="3">
        <f t="shared" si="1"/>
        <v>0.16000000000349246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269116.82</v>
      </c>
      <c r="D133" s="2">
        <f>'PR-RAS'!E137</f>
        <v>125208.21</v>
      </c>
      <c r="E133" s="2">
        <v>0</v>
      </c>
      <c r="F133" s="2">
        <v>0</v>
      </c>
      <c r="G133" s="3">
        <f t="shared" si="0"/>
        <v>68578.38768</v>
      </c>
      <c r="H133" s="3">
        <f t="shared" si="1"/>
        <v>0.38999999999941792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1388403.7400000002</v>
      </c>
      <c r="D148" s="2">
        <f>'PR-RAS'!E152</f>
        <v>1815269.96</v>
      </c>
      <c r="E148" s="2">
        <v>0</v>
      </c>
      <c r="F148" s="2">
        <v>0</v>
      </c>
      <c r="G148" s="3">
        <f t="shared" si="0"/>
        <v>737784.71802000003</v>
      </c>
      <c r="H148" s="3">
        <f t="shared" si="1"/>
        <v>0.29999999981373549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1270971.9600000002</v>
      </c>
      <c r="D149" s="2">
        <f>'PR-RAS'!E153</f>
        <v>1489194.45</v>
      </c>
      <c r="E149" s="2">
        <v>0</v>
      </c>
      <c r="F149" s="2">
        <v>0</v>
      </c>
      <c r="G149" s="3">
        <f t="shared" si="0"/>
        <v>628905.40728000004</v>
      </c>
      <c r="H149" s="3">
        <f t="shared" si="1"/>
        <v>0.48999999975785613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1060193.2000000002</v>
      </c>
      <c r="D150" s="2">
        <f>'PR-RAS'!E154</f>
        <v>1238177.1299999999</v>
      </c>
      <c r="E150" s="2">
        <v>0</v>
      </c>
      <c r="F150" s="2">
        <v>0</v>
      </c>
      <c r="G150" s="3">
        <f t="shared" si="0"/>
        <v>526945.57153999992</v>
      </c>
      <c r="H150" s="3">
        <f t="shared" si="1"/>
        <v>0.33000000007450581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1059867.6200000001</v>
      </c>
      <c r="D151" s="2">
        <f>'PR-RAS'!E155</f>
        <v>1238046.8999999999</v>
      </c>
      <c r="E151" s="2">
        <v>0</v>
      </c>
      <c r="F151" s="2">
        <v>0</v>
      </c>
      <c r="G151" s="3">
        <f t="shared" si="0"/>
        <v>530394.21299999999</v>
      </c>
      <c r="H151" s="3">
        <f t="shared" si="1"/>
        <v>0.47999999998137355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325.58</v>
      </c>
      <c r="D153" s="2">
        <f>'PR-RAS'!E157</f>
        <v>130.22999999999999</v>
      </c>
      <c r="E153" s="2">
        <v>0</v>
      </c>
      <c r="F153" s="2">
        <v>0</v>
      </c>
      <c r="G153" s="3">
        <f t="shared" si="0"/>
        <v>89.078079999999986</v>
      </c>
      <c r="H153" s="3">
        <f t="shared" si="1"/>
        <v>0.65000000000000568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38679.550000000003</v>
      </c>
      <c r="D155" s="2">
        <f>'PR-RAS'!E159</f>
        <v>44780.86</v>
      </c>
      <c r="E155" s="2">
        <v>0</v>
      </c>
      <c r="F155" s="2">
        <v>0</v>
      </c>
      <c r="G155" s="3">
        <f t="shared" si="0"/>
        <v>19749.155579999999</v>
      </c>
      <c r="H155" s="3">
        <f t="shared" si="1"/>
        <v>0.58999999999650754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172099.21</v>
      </c>
      <c r="D156" s="2">
        <f>'PR-RAS'!E160</f>
        <v>206236.46</v>
      </c>
      <c r="E156" s="2">
        <v>0</v>
      </c>
      <c r="F156" s="2">
        <v>0</v>
      </c>
      <c r="G156" s="3">
        <f t="shared" si="0"/>
        <v>90608.68015</v>
      </c>
      <c r="H156" s="3">
        <f t="shared" si="1"/>
        <v>0.66999999998370185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172099.21</v>
      </c>
      <c r="D158" s="2">
        <f>'PR-RAS'!E162</f>
        <v>206236.46</v>
      </c>
      <c r="E158" s="2">
        <v>0</v>
      </c>
      <c r="F158" s="2">
        <v>0</v>
      </c>
      <c r="G158" s="3">
        <f t="shared" si="0"/>
        <v>91777.824410000001</v>
      </c>
      <c r="H158" s="3">
        <f t="shared" si="1"/>
        <v>0.66999999998370185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114435.73999999999</v>
      </c>
      <c r="D160" s="2">
        <f>'PR-RAS'!E164</f>
        <v>322071.51000000007</v>
      </c>
      <c r="E160" s="2">
        <v>0</v>
      </c>
      <c r="F160" s="2">
        <v>0</v>
      </c>
      <c r="G160" s="3">
        <f t="shared" si="0"/>
        <v>120614.02284000002</v>
      </c>
      <c r="H160" s="3">
        <f t="shared" si="1"/>
        <v>0.74999999994179234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31552.82</v>
      </c>
      <c r="D161" s="2">
        <f>'PR-RAS'!E165</f>
        <v>37529.39</v>
      </c>
      <c r="E161" s="2">
        <v>0</v>
      </c>
      <c r="F161" s="2">
        <v>0</v>
      </c>
      <c r="G161" s="3">
        <f t="shared" si="0"/>
        <v>17057.856</v>
      </c>
      <c r="H161" s="3">
        <f t="shared" si="1"/>
        <v>0.56999999999970896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9545.02</v>
      </c>
      <c r="D162" s="2">
        <f>'PR-RAS'!E166</f>
        <v>10377.19</v>
      </c>
      <c r="E162" s="2">
        <v>0</v>
      </c>
      <c r="F162" s="2">
        <v>0</v>
      </c>
      <c r="G162" s="3">
        <f t="shared" si="0"/>
        <v>4878.2034000000003</v>
      </c>
      <c r="H162" s="3">
        <f t="shared" si="1"/>
        <v>0.21000000000094587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21515.02</v>
      </c>
      <c r="D163" s="2">
        <f>'PR-RAS'!E167</f>
        <v>25329.119999999999</v>
      </c>
      <c r="E163" s="2">
        <v>0</v>
      </c>
      <c r="F163" s="2">
        <v>0</v>
      </c>
      <c r="G163" s="3">
        <f t="shared" si="0"/>
        <v>11692.06812</v>
      </c>
      <c r="H163" s="3">
        <f t="shared" si="1"/>
        <v>0.13999999999941792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492.78</v>
      </c>
      <c r="D164" s="2">
        <f>'PR-RAS'!E168</f>
        <v>1783.08</v>
      </c>
      <c r="E164" s="2">
        <v>0</v>
      </c>
      <c r="F164" s="2">
        <v>0</v>
      </c>
      <c r="G164" s="3">
        <f t="shared" si="0"/>
        <v>661.60721999999998</v>
      </c>
      <c r="H164" s="3">
        <f t="shared" si="1"/>
        <v>0.29999999999995453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40</v>
      </c>
      <c r="E165" s="2">
        <v>0</v>
      </c>
      <c r="F165" s="2">
        <v>0</v>
      </c>
      <c r="G165" s="3">
        <f t="shared" si="0"/>
        <v>13.120000000000001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11671.92</v>
      </c>
      <c r="D166" s="2">
        <f>'PR-RAS'!E170</f>
        <v>67813.759999999995</v>
      </c>
      <c r="E166" s="2">
        <v>0</v>
      </c>
      <c r="F166" s="2">
        <v>0</v>
      </c>
      <c r="G166" s="3">
        <f t="shared" si="0"/>
        <v>24304.407600000002</v>
      </c>
      <c r="H166" s="3">
        <f t="shared" si="1"/>
        <v>0.32000000000516593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11045.32</v>
      </c>
      <c r="D167" s="2">
        <f>'PR-RAS'!E171</f>
        <v>26590.2</v>
      </c>
      <c r="E167" s="2">
        <v>0</v>
      </c>
      <c r="F167" s="2">
        <v>0</v>
      </c>
      <c r="G167" s="3">
        <f t="shared" si="0"/>
        <v>10661.469520000001</v>
      </c>
      <c r="H167" s="3">
        <f t="shared" si="1"/>
        <v>0.52000000000043656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435.48</v>
      </c>
      <c r="D168" s="2">
        <f>'PR-RAS'!E172</f>
        <v>4615.8900000000003</v>
      </c>
      <c r="E168" s="2">
        <v>0</v>
      </c>
      <c r="F168" s="2">
        <v>0</v>
      </c>
      <c r="G168" s="3">
        <f t="shared" si="0"/>
        <v>1614.4324200000001</v>
      </c>
      <c r="H168" s="3">
        <f t="shared" si="1"/>
        <v>0.58999999999969077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39.119999999999997</v>
      </c>
      <c r="D169" s="2">
        <f>'PR-RAS'!E173</f>
        <v>22975.63</v>
      </c>
      <c r="E169" s="2">
        <v>0</v>
      </c>
      <c r="F169" s="2">
        <v>0</v>
      </c>
      <c r="G169" s="3">
        <f t="shared" si="0"/>
        <v>7726.3838400000013</v>
      </c>
      <c r="H169" s="3">
        <f t="shared" si="1"/>
        <v>0.48999999999897881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90.58</v>
      </c>
      <c r="E170" s="2">
        <v>0</v>
      </c>
      <c r="F170" s="2">
        <v>0</v>
      </c>
      <c r="G170" s="3">
        <f t="shared" si="0"/>
        <v>30.616040000000002</v>
      </c>
      <c r="H170" s="3">
        <f t="shared" si="1"/>
        <v>0.42000000000000171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152</v>
      </c>
      <c r="D171" s="2">
        <f>'PR-RAS'!E175</f>
        <v>13443.48</v>
      </c>
      <c r="E171" s="2">
        <v>0</v>
      </c>
      <c r="F171" s="2">
        <v>0</v>
      </c>
      <c r="G171" s="3">
        <f t="shared" si="0"/>
        <v>4596.6232</v>
      </c>
      <c r="H171" s="3">
        <f t="shared" si="1"/>
        <v>0.47999999999956344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97.98</v>
      </c>
      <c r="E173" s="2">
        <v>0</v>
      </c>
      <c r="F173" s="2">
        <v>0</v>
      </c>
      <c r="G173" s="3">
        <f t="shared" si="0"/>
        <v>33.705120000000001</v>
      </c>
      <c r="H173" s="3">
        <f t="shared" si="1"/>
        <v>1.9999999999996021E-2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62168.5</v>
      </c>
      <c r="D174" s="2">
        <f>'PR-RAS'!E178</f>
        <v>203407.71000000005</v>
      </c>
      <c r="E174" s="2">
        <v>0</v>
      </c>
      <c r="F174" s="2">
        <v>0</v>
      </c>
      <c r="G174" s="3">
        <f t="shared" si="0"/>
        <v>81134.218160000019</v>
      </c>
      <c r="H174" s="3">
        <f t="shared" si="1"/>
        <v>0.78999999994994141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6196.46</v>
      </c>
      <c r="D175" s="2">
        <f>'PR-RAS'!E179</f>
        <v>2599.73</v>
      </c>
      <c r="E175" s="2">
        <v>0</v>
      </c>
      <c r="F175" s="2">
        <v>0</v>
      </c>
      <c r="G175" s="3">
        <f t="shared" si="0"/>
        <v>1982.8900799999999</v>
      </c>
      <c r="H175" s="3">
        <f t="shared" si="1"/>
        <v>0.73000000000001819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13088.36</v>
      </c>
      <c r="D176" s="2">
        <f>'PR-RAS'!E180</f>
        <v>162477.78</v>
      </c>
      <c r="E176" s="2">
        <v>0</v>
      </c>
      <c r="F176" s="2">
        <v>0</v>
      </c>
      <c r="G176" s="3">
        <f t="shared" si="0"/>
        <v>59157.685999999994</v>
      </c>
      <c r="H176" s="3">
        <f t="shared" si="1"/>
        <v>0.58000000000174623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1590.5</v>
      </c>
      <c r="D177" s="2">
        <f>'PR-RAS'!E181</f>
        <v>4363.45</v>
      </c>
      <c r="E177" s="2">
        <v>0</v>
      </c>
      <c r="F177" s="2">
        <v>0</v>
      </c>
      <c r="G177" s="3">
        <f t="shared" si="0"/>
        <v>1815.8623999999998</v>
      </c>
      <c r="H177" s="3">
        <f t="shared" si="1"/>
        <v>0.9499999999998181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3940.5</v>
      </c>
      <c r="D178" s="2">
        <f>'PR-RAS'!E182</f>
        <v>4739.2</v>
      </c>
      <c r="E178" s="2">
        <v>0</v>
      </c>
      <c r="F178" s="2">
        <v>0</v>
      </c>
      <c r="G178" s="3">
        <f t="shared" si="0"/>
        <v>2375.1452999999997</v>
      </c>
      <c r="H178" s="3">
        <f t="shared" si="1"/>
        <v>0.6999999999998181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928.75</v>
      </c>
      <c r="D179" s="2">
        <f>'PR-RAS'!E183</f>
        <v>0</v>
      </c>
      <c r="E179" s="2">
        <v>0</v>
      </c>
      <c r="F179" s="2">
        <v>0</v>
      </c>
      <c r="G179" s="3">
        <f t="shared" si="0"/>
        <v>165.3175</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1859</v>
      </c>
      <c r="D180" s="2">
        <f>'PR-RAS'!E184</f>
        <v>3091.91</v>
      </c>
      <c r="E180" s="2">
        <v>0</v>
      </c>
      <c r="F180" s="2">
        <v>0</v>
      </c>
      <c r="G180" s="3">
        <f t="shared" si="0"/>
        <v>1439.6647799999998</v>
      </c>
      <c r="H180" s="3">
        <f t="shared" si="1"/>
        <v>9.0000000000145519E-2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22574.58</v>
      </c>
      <c r="D181" s="2">
        <f>'PR-RAS'!E185</f>
        <v>4403.18</v>
      </c>
      <c r="E181" s="2">
        <v>0</v>
      </c>
      <c r="F181" s="2">
        <v>0</v>
      </c>
      <c r="G181" s="3">
        <f t="shared" si="0"/>
        <v>5648.5691999999999</v>
      </c>
      <c r="H181" s="3">
        <f t="shared" si="1"/>
        <v>0.59999999999854481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6397.18</v>
      </c>
      <c r="D182" s="2">
        <f>'PR-RAS'!E186</f>
        <v>13491.86</v>
      </c>
      <c r="E182" s="2">
        <v>0</v>
      </c>
      <c r="F182" s="2">
        <v>0</v>
      </c>
      <c r="G182" s="3">
        <f t="shared" si="0"/>
        <v>6041.9429</v>
      </c>
      <c r="H182" s="3">
        <f t="shared" si="1"/>
        <v>0.31999999999970896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5593.17</v>
      </c>
      <c r="D183" s="2">
        <f>'PR-RAS'!E187</f>
        <v>8240.6</v>
      </c>
      <c r="E183" s="2">
        <v>0</v>
      </c>
      <c r="F183" s="2">
        <v>0</v>
      </c>
      <c r="G183" s="3">
        <f t="shared" si="0"/>
        <v>4017.5353400000004</v>
      </c>
      <c r="H183" s="3">
        <f t="shared" si="1"/>
        <v>0.56999999999970896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9042.5</v>
      </c>
      <c r="D190" s="2">
        <f>'PR-RAS'!E194</f>
        <v>13320.65</v>
      </c>
      <c r="E190" s="2">
        <v>0</v>
      </c>
      <c r="F190" s="2">
        <v>0</v>
      </c>
      <c r="G190" s="3">
        <f t="shared" si="0"/>
        <v>6744.2382000000007</v>
      </c>
      <c r="H190" s="3">
        <f t="shared" si="1"/>
        <v>0.8500000000003638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2542.12</v>
      </c>
      <c r="D191" s="2">
        <f>'PR-RAS'!E195</f>
        <v>3828.56</v>
      </c>
      <c r="E191" s="2">
        <v>0</v>
      </c>
      <c r="F191" s="2">
        <v>0</v>
      </c>
      <c r="G191" s="3">
        <f t="shared" si="0"/>
        <v>1937.8555999999999</v>
      </c>
      <c r="H191" s="3">
        <f t="shared" si="1"/>
        <v>0.55999999999994543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1679.25</v>
      </c>
      <c r="E192" s="2">
        <v>0</v>
      </c>
      <c r="F192" s="2">
        <v>0</v>
      </c>
      <c r="G192" s="3">
        <f t="shared" si="0"/>
        <v>641.47350000000006</v>
      </c>
      <c r="H192" s="3">
        <f t="shared" si="1"/>
        <v>0.25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2993.27</v>
      </c>
      <c r="D193" s="2">
        <f>'PR-RAS'!E197</f>
        <v>5538.53</v>
      </c>
      <c r="E193" s="2">
        <v>0</v>
      </c>
      <c r="F193" s="2">
        <v>0</v>
      </c>
      <c r="G193" s="3">
        <f t="shared" si="0"/>
        <v>2701.5033600000002</v>
      </c>
      <c r="H193" s="3">
        <f t="shared" si="1"/>
        <v>0.74000000000023647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100</v>
      </c>
      <c r="E194" s="2">
        <v>0</v>
      </c>
      <c r="F194" s="2">
        <v>0</v>
      </c>
      <c r="G194" s="3">
        <f t="shared" si="0"/>
        <v>45.355000000000004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509.18</v>
      </c>
      <c r="D195" s="2">
        <f>'PR-RAS'!E199</f>
        <v>1949.97</v>
      </c>
      <c r="E195" s="2">
        <v>0</v>
      </c>
      <c r="F195" s="2">
        <v>0</v>
      </c>
      <c r="G195" s="3">
        <f t="shared" si="0"/>
        <v>855.36928</v>
      </c>
      <c r="H195" s="3">
        <f t="shared" si="1"/>
        <v>0.20999999999997954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2962.93</v>
      </c>
      <c r="D197" s="2">
        <f>'PR-RAS'!E201</f>
        <v>224.34</v>
      </c>
      <c r="E197" s="2">
        <v>0</v>
      </c>
      <c r="F197" s="2">
        <v>0</v>
      </c>
      <c r="G197" s="3">
        <f t="shared" si="0"/>
        <v>668.6755599999999</v>
      </c>
      <c r="H197" s="3">
        <f t="shared" si="1"/>
        <v>0.41000000000016712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1661.74</v>
      </c>
      <c r="D198" s="2">
        <f>'PR-RAS'!E202</f>
        <v>4004</v>
      </c>
      <c r="E198" s="2">
        <v>0</v>
      </c>
      <c r="F198" s="2">
        <v>0</v>
      </c>
      <c r="G198" s="3">
        <f t="shared" si="0"/>
        <v>1904.93878</v>
      </c>
      <c r="H198" s="3">
        <f t="shared" si="1"/>
        <v>0.25999999999999091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1661.74</v>
      </c>
      <c r="D212" s="2">
        <f>'PR-RAS'!E216</f>
        <v>4004</v>
      </c>
      <c r="E212" s="2">
        <v>0</v>
      </c>
      <c r="F212" s="2">
        <v>0</v>
      </c>
      <c r="G212" s="3">
        <f t="shared" si="0"/>
        <v>2040.3151399999999</v>
      </c>
      <c r="H212" s="3">
        <f t="shared" si="1"/>
        <v>0.25999999999999091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645.22</v>
      </c>
      <c r="D213" s="2">
        <f>'PR-RAS'!E217</f>
        <v>840.07</v>
      </c>
      <c r="E213" s="2">
        <v>0</v>
      </c>
      <c r="F213" s="2">
        <v>0</v>
      </c>
      <c r="G213" s="3">
        <f t="shared" si="0"/>
        <v>492.97631999999999</v>
      </c>
      <c r="H213" s="3">
        <f t="shared" si="1"/>
        <v>0.29000000000007731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1016.52</v>
      </c>
      <c r="D215" s="2">
        <f>'PR-RAS'!E219</f>
        <v>3163.93</v>
      </c>
      <c r="E215" s="2">
        <v>0</v>
      </c>
      <c r="F215" s="2">
        <v>0</v>
      </c>
      <c r="G215" s="3">
        <f t="shared" si="0"/>
        <v>1571.6973199999998</v>
      </c>
      <c r="H215" s="3">
        <f t="shared" si="1"/>
        <v>0.5500000000001819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1334.3</v>
      </c>
      <c r="D269" s="2">
        <f>'PR-RAS'!E273</f>
        <v>0</v>
      </c>
      <c r="E269" s="2">
        <v>0</v>
      </c>
      <c r="F269" s="2">
        <v>0</v>
      </c>
      <c r="G269" s="3">
        <f t="shared" si="0"/>
        <v>357.5924</v>
      </c>
      <c r="H269" s="3">
        <f t="shared" si="1"/>
        <v>0.29999999999995453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1334.3</v>
      </c>
      <c r="D270" s="2">
        <f>'PR-RAS'!E274</f>
        <v>0</v>
      </c>
      <c r="E270" s="2">
        <v>0</v>
      </c>
      <c r="F270" s="2">
        <v>0</v>
      </c>
      <c r="G270" s="3">
        <f t="shared" si="0"/>
        <v>358.92669999999998</v>
      </c>
      <c r="H270" s="3">
        <f t="shared" si="1"/>
        <v>0.29999999999995453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1334.3</v>
      </c>
      <c r="D272" s="2">
        <f>'PR-RAS'!E276</f>
        <v>0</v>
      </c>
      <c r="E272" s="2">
        <v>0</v>
      </c>
      <c r="F272" s="2">
        <v>0</v>
      </c>
      <c r="G272" s="3">
        <f t="shared" si="0"/>
        <v>361.59530000000001</v>
      </c>
      <c r="H272" s="3">
        <f t="shared" si="1"/>
        <v>0.29999999999995453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1388403.7400000002</v>
      </c>
      <c r="D295" s="2">
        <f>'PR-RAS'!E299</f>
        <v>1815269.96</v>
      </c>
      <c r="E295" s="2">
        <v>0</v>
      </c>
      <c r="F295" s="2">
        <v>0</v>
      </c>
      <c r="G295" s="3">
        <f t="shared" si="12"/>
        <v>1475569.4360400001</v>
      </c>
      <c r="H295" s="3">
        <f t="shared" si="13"/>
        <v>0.29999999981373549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272605.50999999978</v>
      </c>
      <c r="D296" s="2">
        <f>'PR-RAS'!E300</f>
        <v>0</v>
      </c>
      <c r="E296" s="2">
        <v>0</v>
      </c>
      <c r="F296" s="2">
        <v>0</v>
      </c>
      <c r="G296" s="3">
        <f t="shared" si="12"/>
        <v>80418.625449999934</v>
      </c>
      <c r="H296" s="3">
        <f t="shared" si="13"/>
        <v>0.49000000022351742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34677.089999999851</v>
      </c>
      <c r="E297" s="2">
        <v>0</v>
      </c>
      <c r="F297" s="2">
        <v>0</v>
      </c>
      <c r="G297" s="3">
        <f t="shared" si="12"/>
        <v>20528.837279999912</v>
      </c>
      <c r="H297" s="3">
        <f t="shared" si="13"/>
        <v>8.9999999850988388E-2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63387.839999999997</v>
      </c>
      <c r="D298" s="2">
        <f>'PR-RAS'!E302</f>
        <v>56551.71</v>
      </c>
      <c r="E298" s="2">
        <v>0</v>
      </c>
      <c r="F298" s="2">
        <v>0</v>
      </c>
      <c r="G298" s="3">
        <f t="shared" si="12"/>
        <v>52417.904219999997</v>
      </c>
      <c r="H298" s="3">
        <f t="shared" si="13"/>
        <v>0.45000000000436557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117727.49</v>
      </c>
      <c r="E300" s="2">
        <v>0</v>
      </c>
      <c r="F300" s="2">
        <v>0</v>
      </c>
      <c r="G300" s="3">
        <f t="shared" si="12"/>
        <v>70401.039019999997</v>
      </c>
      <c r="H300" s="3">
        <f t="shared" si="13"/>
        <v>0.49000000000523869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279477.64</v>
      </c>
      <c r="D355" s="2">
        <f>'PR-RAS'!E360</f>
        <v>203782.36000000002</v>
      </c>
      <c r="E355" s="2">
        <v>0</v>
      </c>
      <c r="F355" s="2">
        <v>0</v>
      </c>
      <c r="G355" s="3">
        <f t="shared" si="12"/>
        <v>243212.99544000003</v>
      </c>
      <c r="H355" s="3">
        <f t="shared" si="13"/>
        <v>0.72000000000116415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279477.64</v>
      </c>
      <c r="D368" s="2">
        <f>'PR-RAS'!E373</f>
        <v>203782.36000000002</v>
      </c>
      <c r="E368" s="2">
        <v>0</v>
      </c>
      <c r="F368" s="2">
        <v>0</v>
      </c>
      <c r="G368" s="3">
        <f t="shared" si="12"/>
        <v>252144.54612000004</v>
      </c>
      <c r="H368" s="3">
        <f t="shared" si="13"/>
        <v>0.72000000000116415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224822.45</v>
      </c>
      <c r="D374" s="2">
        <f>'PR-RAS'!E379</f>
        <v>162034.23000000001</v>
      </c>
      <c r="E374" s="2">
        <v>0</v>
      </c>
      <c r="F374" s="2">
        <v>0</v>
      </c>
      <c r="G374" s="3">
        <f t="shared" si="12"/>
        <v>204736.30943000002</v>
      </c>
      <c r="H374" s="3">
        <f t="shared" si="13"/>
        <v>0.68000000002211891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214398.25</v>
      </c>
      <c r="D375" s="2">
        <f>'PR-RAS'!E380</f>
        <v>138991.82</v>
      </c>
      <c r="E375" s="2">
        <v>0</v>
      </c>
      <c r="F375" s="2">
        <v>0</v>
      </c>
      <c r="G375" s="3">
        <f t="shared" si="12"/>
        <v>184150.82686</v>
      </c>
      <c r="H375" s="3">
        <f t="shared" si="13"/>
        <v>0.42999999999301508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4559.2</v>
      </c>
      <c r="D376" s="2">
        <f>'PR-RAS'!E381</f>
        <v>0</v>
      </c>
      <c r="E376" s="2">
        <v>0</v>
      </c>
      <c r="F376" s="2">
        <v>0</v>
      </c>
      <c r="G376" s="3">
        <f t="shared" si="12"/>
        <v>1709.6999999999998</v>
      </c>
      <c r="H376" s="3">
        <f t="shared" si="13"/>
        <v>0.1999999999998181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1415</v>
      </c>
      <c r="E377" s="2">
        <v>0</v>
      </c>
      <c r="F377" s="2">
        <v>0</v>
      </c>
      <c r="G377" s="3">
        <f t="shared" si="12"/>
        <v>1064.08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706</v>
      </c>
      <c r="E379" s="2">
        <v>0</v>
      </c>
      <c r="F379" s="2">
        <v>0</v>
      </c>
      <c r="G379" s="3">
        <f t="shared" si="12"/>
        <v>533.73599999999999</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5865</v>
      </c>
      <c r="D380" s="2">
        <f>'PR-RAS'!E385</f>
        <v>18652.080000000002</v>
      </c>
      <c r="E380" s="2">
        <v>0</v>
      </c>
      <c r="F380" s="2">
        <v>0</v>
      </c>
      <c r="G380" s="3">
        <f t="shared" si="12"/>
        <v>16361.111640000001</v>
      </c>
      <c r="H380" s="3">
        <f t="shared" si="13"/>
        <v>8.000000000174623E-2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2269.33</v>
      </c>
      <c r="E381" s="2">
        <v>0</v>
      </c>
      <c r="F381" s="2">
        <v>0</v>
      </c>
      <c r="G381" s="3">
        <f t="shared" si="12"/>
        <v>1724.6907999999999</v>
      </c>
      <c r="H381" s="3">
        <f t="shared" si="13"/>
        <v>0.32999999999992724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54655.19</v>
      </c>
      <c r="D388" s="2">
        <f>'PR-RAS'!E393</f>
        <v>41748.129999999997</v>
      </c>
      <c r="E388" s="2">
        <v>0</v>
      </c>
      <c r="F388" s="2">
        <v>0</v>
      </c>
      <c r="G388" s="3">
        <f t="shared" si="12"/>
        <v>53464.611150000004</v>
      </c>
      <c r="H388" s="3">
        <f t="shared" si="13"/>
        <v>0.31999999999970896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54655.19</v>
      </c>
      <c r="D389" s="2">
        <f>'PR-RAS'!E394</f>
        <v>41748.129999999997</v>
      </c>
      <c r="E389" s="2">
        <v>0</v>
      </c>
      <c r="F389" s="2">
        <v>0</v>
      </c>
      <c r="G389" s="3">
        <f t="shared" si="12"/>
        <v>53602.762600000009</v>
      </c>
      <c r="H389" s="3">
        <f t="shared" si="13"/>
        <v>0.31999999999970896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279477.64</v>
      </c>
      <c r="D413" s="2">
        <f>'PR-RAS'!E418</f>
        <v>203782.36000000002</v>
      </c>
      <c r="E413" s="2">
        <v>0</v>
      </c>
      <c r="F413" s="2">
        <v>0</v>
      </c>
      <c r="G413" s="3">
        <f t="shared" si="12"/>
        <v>283061.45232000004</v>
      </c>
      <c r="H413" s="3">
        <f t="shared" si="13"/>
        <v>0.72000000000116415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69.52</v>
      </c>
      <c r="D416" s="2">
        <f>'PR-RAS'!E421</f>
        <v>0</v>
      </c>
      <c r="E416" s="2">
        <v>0</v>
      </c>
      <c r="F416" s="2">
        <v>0</v>
      </c>
      <c r="G416" s="3">
        <f t="shared" si="12"/>
        <v>28.850799999999996</v>
      </c>
      <c r="H416" s="3">
        <f t="shared" si="13"/>
        <v>0.48000000000000398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1661009.25</v>
      </c>
      <c r="D417" s="2">
        <f>'PR-RAS'!E422</f>
        <v>1780592.87</v>
      </c>
      <c r="E417" s="2">
        <v>0</v>
      </c>
      <c r="F417" s="2">
        <v>0</v>
      </c>
      <c r="G417" s="3">
        <f t="shared" si="12"/>
        <v>2172433.1158400001</v>
      </c>
      <c r="H417" s="3">
        <f t="shared" si="13"/>
        <v>0.37999999988824129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1667881.3800000004</v>
      </c>
      <c r="D418" s="2">
        <f>'PR-RAS'!E423</f>
        <v>2019052.32</v>
      </c>
      <c r="E418" s="2">
        <v>0</v>
      </c>
      <c r="F418" s="2">
        <v>0</v>
      </c>
      <c r="G418" s="3">
        <f t="shared" si="12"/>
        <v>2379396.1703400002</v>
      </c>
      <c r="H418" s="3">
        <f t="shared" si="13"/>
        <v>0.70000000041909516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6872.1300000003539</v>
      </c>
      <c r="D420" s="2">
        <f>'PR-RAS'!E425</f>
        <v>238459.44999999995</v>
      </c>
      <c r="E420" s="2">
        <v>0</v>
      </c>
      <c r="F420" s="2">
        <v>0</v>
      </c>
      <c r="G420" s="3">
        <f t="shared" si="12"/>
        <v>202708.44157000011</v>
      </c>
      <c r="H420" s="3">
        <f t="shared" si="13"/>
        <v>0.58000000030733645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63387.839999999997</v>
      </c>
      <c r="D421" s="2">
        <f>'PR-RAS'!E426</f>
        <v>56551.71</v>
      </c>
      <c r="E421" s="2">
        <v>0</v>
      </c>
      <c r="F421" s="2">
        <v>0</v>
      </c>
      <c r="G421" s="3">
        <f t="shared" si="12"/>
        <v>74126.329200000007</v>
      </c>
      <c r="H421" s="3">
        <f t="shared" si="13"/>
        <v>0.45000000000436557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69.52</v>
      </c>
      <c r="D423" s="2">
        <f>'PR-RAS'!E428</f>
        <v>117727.49</v>
      </c>
      <c r="E423" s="2">
        <v>0</v>
      </c>
      <c r="F423" s="2">
        <v>0</v>
      </c>
      <c r="G423" s="3">
        <f t="shared" si="12"/>
        <v>99391.338999999993</v>
      </c>
      <c r="H423" s="3">
        <f t="shared" si="13"/>
        <v>0.97000000000524267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1661009.25</v>
      </c>
      <c r="D637" s="2">
        <f>'PR-RAS'!E643</f>
        <v>1780592.87</v>
      </c>
      <c r="E637" s="2">
        <v>0</v>
      </c>
      <c r="F637" s="2">
        <v>0</v>
      </c>
      <c r="G637" s="3">
        <f t="shared" si="14"/>
        <v>3321316.01364</v>
      </c>
      <c r="H637" s="3">
        <f t="shared" si="15"/>
        <v>0.37999999988824129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1667881.3800000004</v>
      </c>
      <c r="D638" s="2">
        <f>'PR-RAS'!E644</f>
        <v>2019052.32</v>
      </c>
      <c r="E638" s="2">
        <v>0</v>
      </c>
      <c r="F638" s="2">
        <v>0</v>
      </c>
      <c r="G638" s="3">
        <f t="shared" si="14"/>
        <v>3634713.0947400006</v>
      </c>
      <c r="H638" s="3">
        <f t="shared" si="15"/>
        <v>0.70000000041909516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6872.1300000003539</v>
      </c>
      <c r="D640" s="2">
        <f>'PR-RAS'!E646</f>
        <v>238459.44999999995</v>
      </c>
      <c r="E640" s="2">
        <v>0</v>
      </c>
      <c r="F640" s="2">
        <v>0</v>
      </c>
      <c r="G640" s="3">
        <f t="shared" si="14"/>
        <v>309142.46817000018</v>
      </c>
      <c r="H640" s="3">
        <f t="shared" si="15"/>
        <v>0.58000000030733645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63387.839999999997</v>
      </c>
      <c r="D641" s="2">
        <f>'PR-RAS'!E647</f>
        <v>56551.71</v>
      </c>
      <c r="E641" s="2">
        <v>0</v>
      </c>
      <c r="F641" s="2">
        <v>0</v>
      </c>
      <c r="G641" s="3">
        <f t="shared" si="14"/>
        <v>112954.40640000001</v>
      </c>
      <c r="H641" s="3">
        <f t="shared" si="15"/>
        <v>0.45000000000436557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56515.709999999643</v>
      </c>
      <c r="D643" s="2">
        <f>'PR-RAS'!E649</f>
        <v>0</v>
      </c>
      <c r="E643" s="2">
        <v>0</v>
      </c>
      <c r="F643" s="2">
        <v>0</v>
      </c>
      <c r="G643" s="3">
        <f t="shared" si="14"/>
        <v>36283.085819999775</v>
      </c>
      <c r="H643" s="3">
        <f t="shared" si="15"/>
        <v>0.29000000035739504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181907.73999999996</v>
      </c>
      <c r="E644" s="2">
        <v>0</v>
      </c>
      <c r="F644" s="2">
        <v>0</v>
      </c>
      <c r="G644" s="3">
        <f t="shared" si="14"/>
        <v>233933.35363999996</v>
      </c>
      <c r="H644" s="3">
        <f t="shared" si="15"/>
        <v>0.26000000003841706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109161.34</v>
      </c>
      <c r="D645" s="2">
        <f>'PR-RAS'!E651</f>
        <v>0</v>
      </c>
      <c r="E645" s="2">
        <v>0</v>
      </c>
      <c r="F645" s="2">
        <v>0</v>
      </c>
      <c r="G645" s="3">
        <f t="shared" si="14"/>
        <v>70299.902960000007</v>
      </c>
      <c r="H645" s="3">
        <f t="shared" si="15"/>
        <v>0.33999999999650754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78727.460000000006</v>
      </c>
      <c r="D646" s="2">
        <f>'PR-RAS'!E653</f>
        <v>108558.25</v>
      </c>
      <c r="E646" s="2">
        <v>0</v>
      </c>
      <c r="F646" s="2">
        <v>0</v>
      </c>
      <c r="G646" s="3">
        <f t="shared" si="14"/>
        <v>190819.35420000003</v>
      </c>
      <c r="H646" s="3">
        <f t="shared" si="15"/>
        <v>0.71000000000640284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427086.23</v>
      </c>
      <c r="D647" s="2">
        <f>'PR-RAS'!E654</f>
        <v>425036.11</v>
      </c>
      <c r="E647" s="2">
        <v>0</v>
      </c>
      <c r="F647" s="2">
        <v>0</v>
      </c>
      <c r="G647" s="3">
        <f t="shared" si="14"/>
        <v>825044.35869999998</v>
      </c>
      <c r="H647" s="3">
        <f t="shared" si="15"/>
        <v>0.33999999996740371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397255.44</v>
      </c>
      <c r="D648" s="2">
        <f>'PR-RAS'!E655</f>
        <v>497382.64</v>
      </c>
      <c r="E648" s="2">
        <v>0</v>
      </c>
      <c r="F648" s="2">
        <v>0</v>
      </c>
      <c r="G648" s="3">
        <f t="shared" si="14"/>
        <v>900637.40584000002</v>
      </c>
      <c r="H648" s="3">
        <f t="shared" si="15"/>
        <v>0.79999999998835847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108558.25</v>
      </c>
      <c r="D649" s="2">
        <f>'PR-RAS'!E656</f>
        <v>36211.719999999972</v>
      </c>
      <c r="E649" s="2">
        <v>0</v>
      </c>
      <c r="F649" s="2">
        <v>0</v>
      </c>
      <c r="G649" s="3">
        <f t="shared" si="14"/>
        <v>117276.13511999996</v>
      </c>
      <c r="H649" s="3">
        <f t="shared" si="15"/>
        <v>0.53000000002793968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44</v>
      </c>
      <c r="D651" s="2">
        <f>'PR-RAS'!E658</f>
        <v>44</v>
      </c>
      <c r="E651" s="2">
        <v>0</v>
      </c>
      <c r="F651" s="2">
        <v>0</v>
      </c>
      <c r="G651" s="3">
        <f t="shared" si="14"/>
        <v>85.8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44</v>
      </c>
      <c r="D653" s="2">
        <f>'PR-RAS'!E660</f>
        <v>44</v>
      </c>
      <c r="E653" s="2">
        <v>0</v>
      </c>
      <c r="F653" s="2">
        <v>0</v>
      </c>
      <c r="G653" s="3">
        <f t="shared" si="14"/>
        <v>86.064000000000007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1244.48</v>
      </c>
      <c r="D662" s="2">
        <f>'PR-RAS'!E669</f>
        <v>0</v>
      </c>
      <c r="E662" s="2">
        <v>0</v>
      </c>
      <c r="F662" s="2">
        <v>0</v>
      </c>
      <c r="G662" s="3">
        <f t="shared" si="14"/>
        <v>822.60128000000009</v>
      </c>
      <c r="H662" s="3">
        <f t="shared" si="15"/>
        <v>0.48000000000001819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1288390.3799999999</v>
      </c>
      <c r="D676" s="2">
        <f>'PR-RAS'!E683</f>
        <v>1383420.56</v>
      </c>
      <c r="E676" s="2">
        <v>0</v>
      </c>
      <c r="F676" s="2">
        <v>0</v>
      </c>
      <c r="G676" s="3">
        <f t="shared" si="14"/>
        <v>2737281.2625000002</v>
      </c>
      <c r="H676" s="3">
        <f t="shared" si="15"/>
        <v>0.81999999983236194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9577.44</v>
      </c>
      <c r="D695" s="2">
        <f>'PR-RAS'!E702</f>
        <v>535</v>
      </c>
      <c r="E695" s="2">
        <v>0</v>
      </c>
      <c r="F695" s="2">
        <v>0</v>
      </c>
      <c r="G695" s="3">
        <f t="shared" si="14"/>
        <v>7389.3233599999994</v>
      </c>
      <c r="H695" s="3">
        <f t="shared" si="15"/>
        <v>0.44000000000050932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31.53</v>
      </c>
      <c r="D717" s="2">
        <f>'PR-RAS'!E724</f>
        <v>0</v>
      </c>
      <c r="E717" s="2">
        <v>0</v>
      </c>
      <c r="F717" s="2">
        <v>0</v>
      </c>
      <c r="G717" s="3">
        <f t="shared" si="14"/>
        <v>22.575479999999999</v>
      </c>
      <c r="H717" s="3">
        <f t="shared" si="15"/>
        <v>0.46999999999999886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686.97</v>
      </c>
      <c r="D725" s="2">
        <f>'PR-RAS'!E732</f>
        <v>0</v>
      </c>
      <c r="E725" s="2">
        <v>0</v>
      </c>
      <c r="F725" s="2">
        <v>0</v>
      </c>
      <c r="G725" s="3">
        <f t="shared" si="14"/>
        <v>497.36628000000002</v>
      </c>
      <c r="H725" s="3">
        <f t="shared" si="15"/>
        <v>2.9999999999972715E-2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0</v>
      </c>
      <c r="E726" s="2">
        <v>0</v>
      </c>
      <c r="F726" s="2">
        <v>0</v>
      </c>
      <c r="G726" s="3">
        <f t="shared" si="14"/>
        <v>640.08799999999997</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21515.02</v>
      </c>
      <c r="D727" s="2">
        <f>'PR-RAS'!E734</f>
        <v>25329.119999999999</v>
      </c>
      <c r="E727" s="2">
        <v>0</v>
      </c>
      <c r="F727" s="2">
        <v>0</v>
      </c>
      <c r="G727" s="3">
        <f t="shared" si="14"/>
        <v>52397.786759999995</v>
      </c>
      <c r="H727" s="3">
        <f t="shared" si="15"/>
        <v>0.13999999999941792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1859</v>
      </c>
      <c r="D729" s="2">
        <f>'PR-RAS'!E736</f>
        <v>3021</v>
      </c>
      <c r="E729" s="2">
        <v>0</v>
      </c>
      <c r="F729" s="2">
        <v>0</v>
      </c>
      <c r="G729" s="3">
        <f t="shared" si="14"/>
        <v>5751.9279999999999</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927.19</v>
      </c>
      <c r="E730" s="2">
        <v>0</v>
      </c>
      <c r="F730" s="2">
        <v>0</v>
      </c>
      <c r="G730" s="3">
        <f t="shared" si="14"/>
        <v>1351.84302</v>
      </c>
      <c r="H730" s="3">
        <f t="shared" si="15"/>
        <v>0.19000000000005457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14912.64</v>
      </c>
      <c r="D731" s="2">
        <f>'PR-RAS'!E738</f>
        <v>3100.99</v>
      </c>
      <c r="E731" s="2">
        <v>0</v>
      </c>
      <c r="F731" s="2">
        <v>0</v>
      </c>
      <c r="G731" s="3">
        <f t="shared" si="14"/>
        <v>15413.672599999998</v>
      </c>
      <c r="H731" s="3">
        <f t="shared" si="15"/>
        <v>0.37000000000080036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2542.12</v>
      </c>
      <c r="D734" s="2">
        <f>'PR-RAS'!E741</f>
        <v>3828.56</v>
      </c>
      <c r="E734" s="2">
        <v>0</v>
      </c>
      <c r="F734" s="2">
        <v>0</v>
      </c>
      <c r="G734" s="3">
        <f t="shared" si="14"/>
        <v>7476.0429199999999</v>
      </c>
      <c r="H734" s="3">
        <f t="shared" si="15"/>
        <v>0.55999999999994543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1679.25</v>
      </c>
      <c r="E735" s="2">
        <v>0</v>
      </c>
      <c r="F735" s="2">
        <v>0</v>
      </c>
      <c r="G735" s="3">
        <f t="shared" si="14"/>
        <v>2465.1390000000001</v>
      </c>
      <c r="H735" s="3">
        <f t="shared" si="15"/>
        <v>0.25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1949.97</v>
      </c>
      <c r="E737" s="2">
        <v>0</v>
      </c>
      <c r="F737" s="2">
        <v>0</v>
      </c>
      <c r="G737" s="3">
        <f t="shared" si="28"/>
        <v>2870.3558400000002</v>
      </c>
      <c r="H737" s="3">
        <f t="shared" si="29"/>
        <v>2.9999999999972715E-2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1101987.17</v>
      </c>
      <c r="D1011" s="7">
        <f>BILANCA!E6</f>
        <v>1198095.6800000002</v>
      </c>
      <c r="E1011" s="7">
        <v>0</v>
      </c>
      <c r="F1011" s="7">
        <v>0</v>
      </c>
      <c r="G1011" s="8">
        <f t="shared" ref="G1011:G1306" si="38">B1011/1000*C1011+B1011/500*D1011</f>
        <v>3498.1785300000001</v>
      </c>
      <c r="H1011" s="8">
        <f t="shared" si="35"/>
        <v>0.48999999975785613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875209.74</v>
      </c>
      <c r="D1012" s="2">
        <f>BILANCA!E7</f>
        <v>1033324.0900000001</v>
      </c>
      <c r="E1012" s="2">
        <v>0</v>
      </c>
      <c r="F1012" s="2">
        <v>0</v>
      </c>
      <c r="G1012" s="3">
        <f t="shared" si="38"/>
        <v>5883.7158400000008</v>
      </c>
      <c r="H1012" s="3">
        <f t="shared" si="35"/>
        <v>0.35000000009313226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874764.32</v>
      </c>
      <c r="D1017" s="2">
        <f>BILANCA!E12</f>
        <v>1033324.0900000001</v>
      </c>
      <c r="E1017" s="2">
        <v>0</v>
      </c>
      <c r="F1017" s="2">
        <v>0</v>
      </c>
      <c r="G1017" s="3">
        <f t="shared" si="38"/>
        <v>20589.887500000001</v>
      </c>
      <c r="H1017" s="3">
        <f t="shared" si="35"/>
        <v>0.41000000003259629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505196.41</v>
      </c>
      <c r="D1018" s="2">
        <f>BILANCA!E13</f>
        <v>504198.19</v>
      </c>
      <c r="E1018" s="2">
        <v>0</v>
      </c>
      <c r="F1018" s="2">
        <v>0</v>
      </c>
      <c r="G1018" s="3">
        <f t="shared" si="38"/>
        <v>12108.742319999999</v>
      </c>
      <c r="H1018" s="3">
        <f t="shared" si="35"/>
        <v>0.59999999997671694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540305.62</v>
      </c>
      <c r="D1020" s="2">
        <f>BILANCA!E15</f>
        <v>540305.62</v>
      </c>
      <c r="E1020" s="2">
        <v>0</v>
      </c>
      <c r="F1020" s="2">
        <v>0</v>
      </c>
      <c r="G1020" s="3">
        <f t="shared" si="38"/>
        <v>16209.168600000001</v>
      </c>
      <c r="H1020" s="3">
        <f t="shared" si="35"/>
        <v>0.76000000000931323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35109.21</v>
      </c>
      <c r="D1023" s="2">
        <f>BILANCA!E18</f>
        <v>36107.43</v>
      </c>
      <c r="E1023" s="2">
        <v>0</v>
      </c>
      <c r="F1023" s="2">
        <v>0</v>
      </c>
      <c r="G1023" s="3">
        <f t="shared" si="38"/>
        <v>1395.21291</v>
      </c>
      <c r="H1023" s="3">
        <f t="shared" si="35"/>
        <v>0.63999999999941792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257215.52000000002</v>
      </c>
      <c r="D1024" s="2">
        <f>BILANCA!E19</f>
        <v>375040.7900000001</v>
      </c>
      <c r="E1024" s="2">
        <v>0</v>
      </c>
      <c r="F1024" s="2">
        <v>0</v>
      </c>
      <c r="G1024" s="3">
        <f t="shared" si="38"/>
        <v>14102.159400000002</v>
      </c>
      <c r="H1024" s="3">
        <f t="shared" si="35"/>
        <v>0.68999999988591298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362401.2</v>
      </c>
      <c r="D1025" s="2">
        <f>BILANCA!E20</f>
        <v>502189.98</v>
      </c>
      <c r="E1025" s="2">
        <v>0</v>
      </c>
      <c r="F1025" s="2">
        <v>0</v>
      </c>
      <c r="G1025" s="3">
        <f t="shared" si="38"/>
        <v>20501.717400000001</v>
      </c>
      <c r="H1025" s="3">
        <f t="shared" si="35"/>
        <v>0.22000000003026798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8583.77</v>
      </c>
      <c r="D1026" s="2">
        <f>BILANCA!E21</f>
        <v>8583.77</v>
      </c>
      <c r="E1026" s="2">
        <v>0</v>
      </c>
      <c r="F1026" s="2">
        <v>0</v>
      </c>
      <c r="G1026" s="3">
        <f t="shared" si="38"/>
        <v>412.02096000000006</v>
      </c>
      <c r="H1026" s="3">
        <f t="shared" si="35"/>
        <v>0.45999999999912689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1704.25</v>
      </c>
      <c r="D1027" s="2">
        <f>BILANCA!E22</f>
        <v>3119.25</v>
      </c>
      <c r="E1027" s="2">
        <v>0</v>
      </c>
      <c r="F1027" s="2">
        <v>0</v>
      </c>
      <c r="G1027" s="3">
        <f t="shared" si="38"/>
        <v>135.02674999999999</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8630.32</v>
      </c>
      <c r="D1029" s="2">
        <f>BILANCA!E24</f>
        <v>9862.02</v>
      </c>
      <c r="E1029" s="2">
        <v>0</v>
      </c>
      <c r="F1029" s="2">
        <v>0</v>
      </c>
      <c r="G1029" s="3">
        <f t="shared" si="38"/>
        <v>538.73284000000001</v>
      </c>
      <c r="H1029" s="3">
        <f t="shared" si="35"/>
        <v>0.34000000000014552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7241.97</v>
      </c>
      <c r="D1030" s="2">
        <f>BILANCA!E25</f>
        <v>25894.05</v>
      </c>
      <c r="E1030" s="2">
        <v>0</v>
      </c>
      <c r="F1030" s="2">
        <v>0</v>
      </c>
      <c r="G1030" s="3">
        <f t="shared" si="38"/>
        <v>1180.6014</v>
      </c>
      <c r="H1030" s="3">
        <f t="shared" si="35"/>
        <v>7.9999999999017746E-2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23084.65</v>
      </c>
      <c r="D1031" s="2">
        <f>BILANCA!E26</f>
        <v>24828.28</v>
      </c>
      <c r="E1031" s="2">
        <v>0</v>
      </c>
      <c r="F1031" s="2">
        <v>0</v>
      </c>
      <c r="G1031" s="3">
        <f t="shared" si="38"/>
        <v>1527.5654099999999</v>
      </c>
      <c r="H1031" s="3">
        <f t="shared" si="35"/>
        <v>0.62999999999738066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154430.64000000001</v>
      </c>
      <c r="D1033" s="2">
        <f>BILANCA!E28</f>
        <v>199436.56</v>
      </c>
      <c r="E1033" s="2">
        <v>0</v>
      </c>
      <c r="F1033" s="2">
        <v>0</v>
      </c>
      <c r="G1033" s="3">
        <f t="shared" si="38"/>
        <v>12725.98648</v>
      </c>
      <c r="H1033" s="3">
        <f t="shared" si="35"/>
        <v>0.79999999998835847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112352.38999999998</v>
      </c>
      <c r="D1040" s="2">
        <f>BILANCA!E35</f>
        <v>154085.10999999999</v>
      </c>
      <c r="E1040" s="2">
        <v>0</v>
      </c>
      <c r="F1040" s="2">
        <v>0</v>
      </c>
      <c r="G1040" s="3">
        <f t="shared" si="38"/>
        <v>12615.6783</v>
      </c>
      <c r="H1040" s="3">
        <f t="shared" si="35"/>
        <v>0.49999999997089617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174475.27</v>
      </c>
      <c r="D1041" s="2">
        <f>BILANCA!E36</f>
        <v>216223.4</v>
      </c>
      <c r="E1041" s="2">
        <v>0</v>
      </c>
      <c r="F1041" s="2">
        <v>0</v>
      </c>
      <c r="G1041" s="3">
        <f t="shared" si="38"/>
        <v>18814.584170000002</v>
      </c>
      <c r="H1041" s="3">
        <f t="shared" si="35"/>
        <v>0.66999999998370185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320.41000000000003</v>
      </c>
      <c r="D1042" s="2">
        <f>BILANCA!E37</f>
        <v>320.41000000000003</v>
      </c>
      <c r="E1042" s="2">
        <v>0</v>
      </c>
      <c r="F1042" s="2">
        <v>0</v>
      </c>
      <c r="G1042" s="3">
        <f t="shared" si="38"/>
        <v>30.759360000000001</v>
      </c>
      <c r="H1042" s="3">
        <f t="shared" si="35"/>
        <v>0.82000000000005002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62443.29</v>
      </c>
      <c r="D1045" s="2">
        <f>BILANCA!E40</f>
        <v>62458.7</v>
      </c>
      <c r="E1045" s="2">
        <v>0</v>
      </c>
      <c r="F1045" s="2">
        <v>0</v>
      </c>
      <c r="G1045" s="3">
        <f t="shared" si="38"/>
        <v>6557.6241500000006</v>
      </c>
      <c r="H1045" s="3">
        <f t="shared" si="35"/>
        <v>0.5900000000037835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6987.36</v>
      </c>
      <c r="D1059" s="2">
        <f>BILANCA!E54</f>
        <v>6987.36</v>
      </c>
      <c r="E1059" s="2">
        <v>0</v>
      </c>
      <c r="F1059" s="2">
        <v>0</v>
      </c>
      <c r="G1059" s="3">
        <f t="shared" si="38"/>
        <v>1027.14192</v>
      </c>
      <c r="H1059" s="3">
        <f t="shared" si="35"/>
        <v>0.71999999999934516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6987.36</v>
      </c>
      <c r="D1060" s="2">
        <f>BILANCA!E55</f>
        <v>6987.36</v>
      </c>
      <c r="E1060" s="2">
        <v>0</v>
      </c>
      <c r="F1060" s="2">
        <v>0</v>
      </c>
      <c r="G1060" s="3">
        <f t="shared" si="38"/>
        <v>1048.104</v>
      </c>
      <c r="H1060" s="3">
        <f t="shared" si="35"/>
        <v>0.71999999999934516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445.42</v>
      </c>
      <c r="D1068" s="2">
        <f>BILANCA!E63</f>
        <v>0</v>
      </c>
      <c r="E1068" s="2">
        <v>0</v>
      </c>
      <c r="F1068" s="2">
        <v>0</v>
      </c>
      <c r="G1068" s="3">
        <f t="shared" si="38"/>
        <v>25.834360000000004</v>
      </c>
      <c r="H1068" s="3">
        <f t="shared" si="35"/>
        <v>0.42000000000001592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445.42</v>
      </c>
      <c r="D1069" s="2">
        <f>BILANCA!E64</f>
        <v>0</v>
      </c>
      <c r="E1069" s="2">
        <v>0</v>
      </c>
      <c r="F1069" s="2">
        <v>0</v>
      </c>
      <c r="G1069" s="3">
        <f t="shared" si="38"/>
        <v>26.279779999999999</v>
      </c>
      <c r="H1069" s="3">
        <f t="shared" si="35"/>
        <v>0.42000000000001592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226777.43</v>
      </c>
      <c r="D1074" s="2">
        <f>BILANCA!E69</f>
        <v>164771.59</v>
      </c>
      <c r="E1074" s="2">
        <v>0</v>
      </c>
      <c r="F1074" s="2">
        <v>0</v>
      </c>
      <c r="G1074" s="3">
        <f t="shared" si="38"/>
        <v>35604.519039999999</v>
      </c>
      <c r="H1074" s="3">
        <f t="shared" si="35"/>
        <v>0.83999999999650754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108558.25</v>
      </c>
      <c r="D1075" s="2">
        <f>BILANCA!E70</f>
        <v>36211.719999999994</v>
      </c>
      <c r="E1075" s="2">
        <v>0</v>
      </c>
      <c r="F1075" s="2">
        <v>0</v>
      </c>
      <c r="G1075" s="3">
        <f t="shared" si="38"/>
        <v>11763.80985</v>
      </c>
      <c r="H1075" s="3">
        <f t="shared" si="35"/>
        <v>0.5300000000061118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107613.15</v>
      </c>
      <c r="D1076" s="2">
        <f>BILANCA!E71</f>
        <v>35477.129999999997</v>
      </c>
      <c r="E1076" s="2">
        <v>0</v>
      </c>
      <c r="F1076" s="2">
        <v>0</v>
      </c>
      <c r="G1076" s="3">
        <f t="shared" si="38"/>
        <v>11785.449059999999</v>
      </c>
      <c r="H1076" s="3">
        <f t="shared" si="35"/>
        <v>0.27999999999155989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107613.15</v>
      </c>
      <c r="D1078" s="2">
        <f>BILANCA!E73</f>
        <v>35477.129999999997</v>
      </c>
      <c r="E1078" s="2">
        <v>0</v>
      </c>
      <c r="F1078" s="2">
        <v>0</v>
      </c>
      <c r="G1078" s="3">
        <f t="shared" si="38"/>
        <v>12142.58388</v>
      </c>
      <c r="H1078" s="3">
        <f t="shared" si="35"/>
        <v>0.27999999999155989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945.1</v>
      </c>
      <c r="D1085" s="2">
        <f>BILANCA!E80</f>
        <v>734.59</v>
      </c>
      <c r="E1085" s="2">
        <v>0</v>
      </c>
      <c r="F1085" s="2">
        <v>0</v>
      </c>
      <c r="G1085" s="3">
        <f t="shared" si="38"/>
        <v>181.071</v>
      </c>
      <c r="H1085" s="3">
        <f t="shared" si="35"/>
        <v>0.50999999999999091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9057.84</v>
      </c>
      <c r="D1087" s="2">
        <f>BILANCA!E82</f>
        <v>10832.38</v>
      </c>
      <c r="E1087" s="2">
        <v>0</v>
      </c>
      <c r="F1087" s="2">
        <v>0</v>
      </c>
      <c r="G1087" s="3">
        <f t="shared" si="38"/>
        <v>2365.6401999999998</v>
      </c>
      <c r="H1087" s="3">
        <f t="shared" si="35"/>
        <v>0.53999999999905413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9057.84</v>
      </c>
      <c r="D1092" s="2">
        <f>BILANCA!E87</f>
        <v>10832.38</v>
      </c>
      <c r="E1092" s="2">
        <v>0</v>
      </c>
      <c r="F1092" s="2">
        <v>0</v>
      </c>
      <c r="G1092" s="3">
        <f t="shared" si="38"/>
        <v>2519.2532000000001</v>
      </c>
      <c r="H1092" s="3">
        <f t="shared" si="35"/>
        <v>0.53999999999905413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117727.49</v>
      </c>
      <c r="E1152" s="2">
        <v>0</v>
      </c>
      <c r="F1152" s="2">
        <v>0</v>
      </c>
      <c r="G1152" s="3">
        <f t="shared" si="38"/>
        <v>33434.60716</v>
      </c>
      <c r="H1152" s="3">
        <f t="shared" si="41"/>
        <v>0.49000000000523869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117727.49</v>
      </c>
      <c r="E1155" s="2">
        <v>0</v>
      </c>
      <c r="F1155" s="2">
        <v>0</v>
      </c>
      <c r="G1155" s="3">
        <f t="shared" si="38"/>
        <v>34140.972099999999</v>
      </c>
      <c r="H1155" s="3">
        <f t="shared" si="41"/>
        <v>0.49000000000523869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117727.49</v>
      </c>
      <c r="E1161" s="2">
        <v>0</v>
      </c>
      <c r="F1161" s="2">
        <v>0</v>
      </c>
      <c r="G1161" s="3">
        <f t="shared" si="38"/>
        <v>35553.701979999998</v>
      </c>
      <c r="H1161" s="3">
        <f t="shared" si="41"/>
        <v>0.49000000000523869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109161.34</v>
      </c>
      <c r="D1176" s="2">
        <f>BILANCA!E171</f>
        <v>0</v>
      </c>
      <c r="E1176" s="2">
        <v>0</v>
      </c>
      <c r="F1176" s="2">
        <v>0</v>
      </c>
      <c r="G1176" s="3">
        <f t="shared" si="38"/>
        <v>18120.782439999999</v>
      </c>
      <c r="H1176" s="3">
        <f t="shared" si="41"/>
        <v>0.33999999999650754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109161.34</v>
      </c>
      <c r="D1179" s="2">
        <f>BILANCA!E174</f>
        <v>0</v>
      </c>
      <c r="E1179" s="2">
        <v>0</v>
      </c>
      <c r="F1179" s="2">
        <v>0</v>
      </c>
      <c r="G1179" s="3">
        <f t="shared" si="38"/>
        <v>18448.266459999999</v>
      </c>
      <c r="H1179" s="3">
        <f t="shared" si="41"/>
        <v>0.33999999999650754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1101987.17</v>
      </c>
      <c r="D1180" s="2">
        <f>BILANCA!E176</f>
        <v>1198095.6800000002</v>
      </c>
      <c r="E1180" s="2">
        <v>0</v>
      </c>
      <c r="F1180" s="2">
        <v>0</v>
      </c>
      <c r="G1180" s="3">
        <f t="shared" si="38"/>
        <v>594690.35010000016</v>
      </c>
      <c r="H1180" s="3">
        <f t="shared" si="41"/>
        <v>0.48999999975785613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170135.66999999998</v>
      </c>
      <c r="D1181" s="2">
        <f>BILANCA!E177</f>
        <v>228699.51</v>
      </c>
      <c r="E1181" s="2">
        <v>0</v>
      </c>
      <c r="F1181" s="2">
        <v>0</v>
      </c>
      <c r="G1181" s="3">
        <f t="shared" si="38"/>
        <v>107308.43199000001</v>
      </c>
      <c r="H1181" s="3">
        <f t="shared" si="41"/>
        <v>0.82000000000698492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159958.37</v>
      </c>
      <c r="D1182" s="2">
        <f>BILANCA!E178</f>
        <v>212051.77</v>
      </c>
      <c r="E1182" s="2">
        <v>0</v>
      </c>
      <c r="F1182" s="2">
        <v>0</v>
      </c>
      <c r="G1182" s="3">
        <f t="shared" si="38"/>
        <v>100458.64851999999</v>
      </c>
      <c r="H1182" s="3">
        <f t="shared" si="41"/>
        <v>0.60000000000582077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110830.46</v>
      </c>
      <c r="D1183" s="2">
        <f>BILANCA!E179</f>
        <v>120799.15</v>
      </c>
      <c r="E1183" s="2">
        <v>0</v>
      </c>
      <c r="F1183" s="2">
        <v>0</v>
      </c>
      <c r="G1183" s="3">
        <f t="shared" si="38"/>
        <v>60970.175479999991</v>
      </c>
      <c r="H1183" s="3">
        <f t="shared" si="41"/>
        <v>0.61000000000058208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15768.65</v>
      </c>
      <c r="D1184" s="2">
        <f>BILANCA!E180</f>
        <v>60743.06</v>
      </c>
      <c r="E1184" s="2">
        <v>0</v>
      </c>
      <c r="F1184" s="2">
        <v>0</v>
      </c>
      <c r="G1184" s="3">
        <f t="shared" si="38"/>
        <v>23882.329979999999</v>
      </c>
      <c r="H1184" s="3">
        <f t="shared" si="41"/>
        <v>0.40999999999803549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33359.26</v>
      </c>
      <c r="D1200" s="2">
        <f>BILANCA!E196</f>
        <v>30509.56</v>
      </c>
      <c r="E1200" s="2">
        <v>0</v>
      </c>
      <c r="F1200" s="2">
        <v>0</v>
      </c>
      <c r="G1200" s="3">
        <f t="shared" si="38"/>
        <v>17931.892200000002</v>
      </c>
      <c r="H1200" s="3">
        <f t="shared" si="41"/>
        <v>0.7000000000007276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10177.299999999999</v>
      </c>
      <c r="D1201" s="2">
        <f>BILANCA!E197</f>
        <v>16496.259999999998</v>
      </c>
      <c r="E1201" s="2">
        <v>0</v>
      </c>
      <c r="F1201" s="2">
        <v>0</v>
      </c>
      <c r="G1201" s="3">
        <f t="shared" si="38"/>
        <v>8245.4356199999984</v>
      </c>
      <c r="H1201" s="3">
        <f t="shared" si="41"/>
        <v>0.55999999999767169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10177.299999999999</v>
      </c>
      <c r="D1203" s="2">
        <f>BILANCA!E199</f>
        <v>16496.259999999998</v>
      </c>
      <c r="E1203" s="2">
        <v>0</v>
      </c>
      <c r="F1203" s="2">
        <v>0</v>
      </c>
      <c r="G1203" s="3">
        <f t="shared" si="44"/>
        <v>8331.7752599999985</v>
      </c>
      <c r="H1203" s="3">
        <f t="shared" si="45"/>
        <v>0.55999999999767169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151.47999999999999</v>
      </c>
      <c r="E1251" s="2">
        <v>0</v>
      </c>
      <c r="F1251" s="2">
        <v>0</v>
      </c>
      <c r="G1251" s="3">
        <f>B1251/1000*C1251+B1251/500*D1251</f>
        <v>73.013359999999992</v>
      </c>
      <c r="H1251" s="3">
        <f>ABS(C1251-ROUND(C1251,0))+ABS(D1251-ROUND(D1251,0))</f>
        <v>0.47999999999998977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931851.5</v>
      </c>
      <c r="D1255" s="2">
        <f>BILANCA!E251</f>
        <v>969396.17</v>
      </c>
      <c r="E1255" s="2">
        <v>0</v>
      </c>
      <c r="F1255" s="2">
        <v>0</v>
      </c>
      <c r="G1255" s="3">
        <f t="shared" si="38"/>
        <v>703307.74080000003</v>
      </c>
      <c r="H1255" s="3">
        <f t="shared" si="41"/>
        <v>0.67000000004190952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875266.27</v>
      </c>
      <c r="D1256" s="2">
        <f>BILANCA!E252</f>
        <v>1033576.42</v>
      </c>
      <c r="E1256" s="2">
        <v>0</v>
      </c>
      <c r="F1256" s="2">
        <v>0</v>
      </c>
      <c r="G1256" s="3">
        <f t="shared" si="38"/>
        <v>723835.10106000002</v>
      </c>
      <c r="H1256" s="3">
        <f t="shared" si="41"/>
        <v>0.69000000006053597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875266.27</v>
      </c>
      <c r="D1257" s="2">
        <f>BILANCA!E253</f>
        <v>1033576.42</v>
      </c>
      <c r="E1257" s="2">
        <v>0</v>
      </c>
      <c r="F1257" s="2">
        <v>0</v>
      </c>
      <c r="G1257" s="3">
        <f t="shared" si="38"/>
        <v>726777.52017000003</v>
      </c>
      <c r="H1257" s="3">
        <f t="shared" si="41"/>
        <v>0.69000000006053597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56515.71</v>
      </c>
      <c r="D1259" s="2">
        <f>BILANCA!E255</f>
        <v>-181907.74</v>
      </c>
      <c r="E1259" s="2">
        <v>0</v>
      </c>
      <c r="F1259" s="2">
        <v>0</v>
      </c>
      <c r="G1259" s="3">
        <f t="shared" si="38"/>
        <v>-76517.642729999992</v>
      </c>
      <c r="H1259" s="3">
        <f t="shared" si="41"/>
        <v>0.55000000001018634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56515.71</v>
      </c>
      <c r="D1260" s="2">
        <f>BILANCA!E256</f>
        <v>0</v>
      </c>
      <c r="E1260" s="2">
        <v>0</v>
      </c>
      <c r="F1260" s="2">
        <v>0</v>
      </c>
      <c r="G1260" s="3">
        <f t="shared" si="38"/>
        <v>14128.9275</v>
      </c>
      <c r="H1260" s="3">
        <f t="shared" si="41"/>
        <v>0.29000000000087311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56515.71</v>
      </c>
      <c r="D1261" s="2">
        <f>BILANCA!E257</f>
        <v>0</v>
      </c>
      <c r="E1261" s="2">
        <v>0</v>
      </c>
      <c r="F1261" s="2">
        <v>0</v>
      </c>
      <c r="G1261" s="3">
        <f t="shared" si="38"/>
        <v>14185.443209999999</v>
      </c>
      <c r="H1261" s="3">
        <f t="shared" si="41"/>
        <v>0.29000000000087311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181907.74</v>
      </c>
      <c r="E1264" s="2">
        <v>0</v>
      </c>
      <c r="F1264" s="2">
        <v>0</v>
      </c>
      <c r="G1264" s="3">
        <f t="shared" si="38"/>
        <v>92409.13192</v>
      </c>
      <c r="H1264" s="3">
        <f t="shared" si="41"/>
        <v>0.26000000000931323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103333.59</v>
      </c>
      <c r="E1265" s="2">
        <v>0</v>
      </c>
      <c r="F1265" s="2">
        <v>0</v>
      </c>
      <c r="G1265" s="3">
        <f t="shared" si="38"/>
        <v>52700.130899999996</v>
      </c>
      <c r="H1265" s="3">
        <f t="shared" si="41"/>
        <v>0.41000000000349246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78574.149999999994</v>
      </c>
      <c r="E1266" s="2">
        <v>0</v>
      </c>
      <c r="F1266" s="2">
        <v>0</v>
      </c>
      <c r="G1266" s="3">
        <f t="shared" si="38"/>
        <v>40229.964799999994</v>
      </c>
      <c r="H1266" s="3">
        <f t="shared" si="41"/>
        <v>0.14999999999417923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117727.49</v>
      </c>
      <c r="E1278" s="2">
        <v>0</v>
      </c>
      <c r="F1278" s="2">
        <v>0</v>
      </c>
      <c r="G1278" s="3">
        <f t="shared" si="38"/>
        <v>63101.934640000007</v>
      </c>
      <c r="H1278" s="3">
        <f t="shared" si="41"/>
        <v>0.49000000000523869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117727.49</v>
      </c>
      <c r="E1281" s="2">
        <v>0</v>
      </c>
      <c r="F1281" s="2">
        <v>0</v>
      </c>
      <c r="G1281" s="3">
        <f t="shared" si="48"/>
        <v>63808.299580000006</v>
      </c>
      <c r="H1281" s="3">
        <f t="shared" si="49"/>
        <v>0.49000000000523869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117727.49</v>
      </c>
      <c r="E1287" s="2">
        <v>0</v>
      </c>
      <c r="F1287" s="2">
        <v>0</v>
      </c>
      <c r="G1287" s="3">
        <f t="shared" si="48"/>
        <v>65221.029460000005</v>
      </c>
      <c r="H1287" s="3">
        <f t="shared" si="49"/>
        <v>0.49000000000523869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69.52</v>
      </c>
      <c r="D1295" s="2">
        <f>BILANCA!E291</f>
        <v>0</v>
      </c>
      <c r="E1295" s="2">
        <v>0</v>
      </c>
      <c r="F1295" s="2">
        <v>0</v>
      </c>
      <c r="G1295" s="3">
        <f t="shared" si="38"/>
        <v>19.813199999999998</v>
      </c>
      <c r="H1295" s="3">
        <f t="shared" si="41"/>
        <v>0.48000000000000398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69.52</v>
      </c>
      <c r="D1297" s="2">
        <f>BILANCA!E293</f>
        <v>0</v>
      </c>
      <c r="E1297" s="2">
        <v>0</v>
      </c>
      <c r="F1297" s="2">
        <v>0</v>
      </c>
      <c r="G1297" s="3">
        <f t="shared" si="50"/>
        <v>19.952239999999996</v>
      </c>
      <c r="H1297" s="3">
        <f t="shared" si="51"/>
        <v>0.48000000000000398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9749.0400000000009</v>
      </c>
      <c r="D1301" s="2">
        <f>BILANCA!E297</f>
        <v>9749.0400000000009</v>
      </c>
      <c r="E1301" s="2">
        <v>0</v>
      </c>
      <c r="F1301" s="2">
        <v>0</v>
      </c>
      <c r="G1301" s="3">
        <f t="shared" si="38"/>
        <v>8510.9119200000005</v>
      </c>
      <c r="H1301" s="3">
        <f t="shared" si="41"/>
        <v>8.000000000174623E-2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9749.0400000000009</v>
      </c>
      <c r="D1302" s="2">
        <f>BILANCA!E298</f>
        <v>9749.0400000000009</v>
      </c>
      <c r="E1302" s="2">
        <v>0</v>
      </c>
      <c r="F1302" s="2">
        <v>0</v>
      </c>
      <c r="G1302" s="3">
        <f t="shared" si="38"/>
        <v>8540.1590400000005</v>
      </c>
      <c r="H1302" s="3">
        <f t="shared" si="41"/>
        <v>8.000000000174623E-2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117727.49</v>
      </c>
      <c r="E1306" s="2">
        <v>0</v>
      </c>
      <c r="F1306" s="2">
        <v>0</v>
      </c>
      <c r="G1306" s="3">
        <f t="shared" si="38"/>
        <v>69694.674079999997</v>
      </c>
      <c r="H1306" s="3">
        <f t="shared" si="41"/>
        <v>0.49000000000523869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8939.81</v>
      </c>
      <c r="D1311" s="2">
        <f>BILANCA!E308</f>
        <v>10832.38</v>
      </c>
      <c r="E1311" s="2">
        <v>0</v>
      </c>
      <c r="F1311" s="2">
        <v>0</v>
      </c>
      <c r="G1311" s="3">
        <f t="shared" si="52"/>
        <v>9211.9755699999987</v>
      </c>
      <c r="H1311" s="3">
        <f t="shared" si="41"/>
        <v>0.56999999999970896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118.03</v>
      </c>
      <c r="D1314" s="2">
        <f>BILANCA!E311</f>
        <v>0</v>
      </c>
      <c r="E1314" s="2">
        <v>0</v>
      </c>
      <c r="F1314" s="2">
        <v>0</v>
      </c>
      <c r="G1314" s="3">
        <f t="shared" si="52"/>
        <v>35.881120000000003</v>
      </c>
      <c r="H1314" s="3">
        <f t="shared" si="41"/>
        <v>3.0000000000001137E-2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91252.62</v>
      </c>
      <c r="E1339" s="2">
        <v>0</v>
      </c>
      <c r="F1339" s="2">
        <v>0</v>
      </c>
      <c r="G1339" s="3">
        <f t="shared" si="52"/>
        <v>60044.223960000003</v>
      </c>
      <c r="H1339" s="3">
        <f t="shared" si="41"/>
        <v>0.38000000000465661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159958.37</v>
      </c>
      <c r="D1340" s="2">
        <f>BILANCA!E337</f>
        <v>120799.15</v>
      </c>
      <c r="E1340" s="2">
        <v>0</v>
      </c>
      <c r="F1340" s="2">
        <v>0</v>
      </c>
      <c r="G1340" s="3">
        <f t="shared" si="52"/>
        <v>132513.70110000001</v>
      </c>
      <c r="H1340" s="3">
        <f t="shared" si="41"/>
        <v>0.51999999998952262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10177.299999999999</v>
      </c>
      <c r="D1342" s="2">
        <f>BILANCA!E339</f>
        <v>16496.259999999998</v>
      </c>
      <c r="E1342" s="2">
        <v>0</v>
      </c>
      <c r="F1342" s="2">
        <v>0</v>
      </c>
      <c r="G1342" s="3">
        <f t="shared" si="52"/>
        <v>14332.38024</v>
      </c>
      <c r="H1342" s="3">
        <f t="shared" si="41"/>
        <v>0.55999999999767169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151.47999999999999</v>
      </c>
      <c r="E1383" s="2">
        <v>0</v>
      </c>
      <c r="F1383" s="2">
        <v>0</v>
      </c>
      <c r="G1383" s="3">
        <f t="shared" si="59"/>
        <v>113.00407999999999</v>
      </c>
      <c r="H1383" s="3">
        <f t="shared" si="60"/>
        <v>0.47999999999998977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9749.0400000000009</v>
      </c>
      <c r="D1390" s="2">
        <f>BILANCA!E387</f>
        <v>9749.0400000000009</v>
      </c>
      <c r="E1390" s="2">
        <v>0</v>
      </c>
      <c r="F1390" s="2">
        <v>0</v>
      </c>
      <c r="G1390" s="3">
        <f t="shared" ref="G1390:G1399" si="61">B1390/1000*C1390+B1390/500*D1390</f>
        <v>11113.9056</v>
      </c>
      <c r="H1390" s="3">
        <f t="shared" ref="H1390:H1399" si="62">ABS(C1390-ROUND(C1390,0))+ABS(D1390-ROUND(D1390,0))</f>
        <v>8.000000000174623E-2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1667881.38</v>
      </c>
      <c r="D1510" s="2">
        <f>'RAS-funkcijski'!E114</f>
        <v>2019052.32</v>
      </c>
      <c r="E1510" s="2">
        <v>0</v>
      </c>
      <c r="F1510" s="2">
        <v>0</v>
      </c>
      <c r="G1510" s="3">
        <f t="shared" si="52"/>
        <v>627658.46219999995</v>
      </c>
      <c r="H1510" s="3">
        <f t="shared" si="63"/>
        <v>0.69999999995343387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1667881.38</v>
      </c>
      <c r="D1514" s="2">
        <f>'RAS-funkcijski'!E118</f>
        <v>2019052.32</v>
      </c>
      <c r="E1514" s="2">
        <v>0</v>
      </c>
      <c r="F1514" s="2">
        <v>0</v>
      </c>
      <c r="G1514" s="3">
        <f t="shared" si="52"/>
        <v>650482.40628</v>
      </c>
      <c r="H1514" s="3">
        <f t="shared" si="63"/>
        <v>0.69999999995343387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1667881.38</v>
      </c>
      <c r="D1516" s="2">
        <f>'RAS-funkcijski'!E120</f>
        <v>2019052.32</v>
      </c>
      <c r="E1516" s="2">
        <v>0</v>
      </c>
      <c r="F1516" s="2">
        <v>0</v>
      </c>
      <c r="G1516" s="3">
        <f t="shared" si="52"/>
        <v>661894.37832000002</v>
      </c>
      <c r="H1516" s="3">
        <f t="shared" si="63"/>
        <v>0.69999999995343387</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1667881.38</v>
      </c>
      <c r="D1537" s="14">
        <f>'RAS-funkcijski'!E141</f>
        <v>2019052.32</v>
      </c>
      <c r="E1537" s="14">
        <v>0</v>
      </c>
      <c r="F1537" s="14">
        <v>0</v>
      </c>
      <c r="G1537" s="15">
        <f t="shared" si="52"/>
        <v>781720.08474000008</v>
      </c>
      <c r="H1537" s="15">
        <f t="shared" si="63"/>
        <v>0.69999999995343387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46019.55</v>
      </c>
      <c r="E1538" s="7">
        <v>0</v>
      </c>
      <c r="F1538" s="7">
        <v>0</v>
      </c>
      <c r="G1538" s="8">
        <f t="shared" si="52"/>
        <v>92.93910000000001</v>
      </c>
      <c r="H1538" s="8">
        <f t="shared" si="63"/>
        <v>0.44999999999708962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46019.55</v>
      </c>
      <c r="E1539" s="2">
        <v>0</v>
      </c>
      <c r="F1539" s="2">
        <v>0</v>
      </c>
      <c r="G1539" s="3">
        <f t="shared" si="52"/>
        <v>184.07820000000001</v>
      </c>
      <c r="H1539" s="3">
        <f t="shared" si="63"/>
        <v>0.44999999999708962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46019.55</v>
      </c>
      <c r="E1540" s="2">
        <v>0</v>
      </c>
      <c r="F1540" s="2">
        <v>0</v>
      </c>
      <c r="G1540" s="3">
        <f t="shared" si="52"/>
        <v>276.1173</v>
      </c>
      <c r="H1540" s="3">
        <f t="shared" si="63"/>
        <v>0.44999999999708962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46019.55</v>
      </c>
      <c r="E1542" s="2">
        <v>0</v>
      </c>
      <c r="F1542" s="2">
        <v>0</v>
      </c>
      <c r="G1542" s="3">
        <f t="shared" si="52"/>
        <v>460.19550000000004</v>
      </c>
      <c r="H1542" s="3">
        <f t="shared" si="63"/>
        <v>0.44999999999708962</v>
      </c>
      <c r="I1542" s="11">
        <f t="shared" si="64"/>
        <v>207.08797499866068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170135.67</v>
      </c>
      <c r="D1582" s="7"/>
      <c r="E1582" s="7">
        <v>0</v>
      </c>
      <c r="F1582" s="7">
        <v>0</v>
      </c>
      <c r="G1582" s="8">
        <f t="shared" ref="G1582:G1686" si="70">B1582/1000*C1582</f>
        <v>170.13567</v>
      </c>
      <c r="H1582" s="8">
        <f t="shared" ref="H1582:H1686" si="71">ABS(C1582-ROUND(C1582,0))</f>
        <v>0.32999999998719431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1916280.23</v>
      </c>
      <c r="D1583" s="2">
        <v>0</v>
      </c>
      <c r="E1583" s="2">
        <v>0</v>
      </c>
      <c r="F1583" s="2">
        <v>0</v>
      </c>
      <c r="G1583" s="3">
        <f t="shared" si="70"/>
        <v>3832.5604600000001</v>
      </c>
      <c r="H1583" s="3">
        <f t="shared" si="71"/>
        <v>0.22999999998137355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1711063.05</v>
      </c>
      <c r="D1585" s="2">
        <v>0</v>
      </c>
      <c r="E1585" s="2">
        <v>0</v>
      </c>
      <c r="F1585" s="2">
        <v>0</v>
      </c>
      <c r="G1585" s="3">
        <f t="shared" si="70"/>
        <v>6844.2521999999999</v>
      </c>
      <c r="H1585" s="3">
        <f t="shared" si="71"/>
        <v>5.0000000046566129E-2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1383314.25</v>
      </c>
      <c r="D1586" s="2">
        <v>0</v>
      </c>
      <c r="E1586" s="2">
        <v>0</v>
      </c>
      <c r="F1586" s="2">
        <v>0</v>
      </c>
      <c r="G1586" s="3">
        <f t="shared" si="70"/>
        <v>6916.57125</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313269.5</v>
      </c>
      <c r="D1587" s="2">
        <v>0</v>
      </c>
      <c r="E1587" s="2">
        <v>0</v>
      </c>
      <c r="F1587" s="2">
        <v>0</v>
      </c>
      <c r="G1587" s="3">
        <f t="shared" si="70"/>
        <v>1879.617</v>
      </c>
      <c r="H1587" s="3">
        <f t="shared" si="71"/>
        <v>0.5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2937.5</v>
      </c>
      <c r="D1588" s="2">
        <v>0</v>
      </c>
      <c r="E1588" s="2">
        <v>0</v>
      </c>
      <c r="F1588" s="2">
        <v>0</v>
      </c>
      <c r="G1588" s="3">
        <f t="shared" si="70"/>
        <v>20.5625</v>
      </c>
      <c r="H1588" s="3">
        <f t="shared" si="71"/>
        <v>0.5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11541.8</v>
      </c>
      <c r="D1593" s="2">
        <v>0</v>
      </c>
      <c r="E1593" s="2">
        <v>0</v>
      </c>
      <c r="F1593" s="2">
        <v>0</v>
      </c>
      <c r="G1593" s="3">
        <f t="shared" si="70"/>
        <v>138.5016</v>
      </c>
      <c r="H1593" s="3">
        <f t="shared" si="71"/>
        <v>0.2000000000007276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204896.19</v>
      </c>
      <c r="D1594" s="2">
        <v>0</v>
      </c>
      <c r="E1594" s="2">
        <v>0</v>
      </c>
      <c r="F1594" s="2">
        <v>0</v>
      </c>
      <c r="G1594" s="3">
        <f t="shared" si="70"/>
        <v>2663.65047</v>
      </c>
      <c r="H1594" s="3">
        <f t="shared" si="71"/>
        <v>0.19000000000232831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320.99</v>
      </c>
      <c r="D1601" s="2">
        <v>0</v>
      </c>
      <c r="E1601" s="2">
        <v>0</v>
      </c>
      <c r="F1601" s="2">
        <v>0</v>
      </c>
      <c r="G1601" s="3">
        <f>B1601/1000*C1601</f>
        <v>6.4198000000000004</v>
      </c>
      <c r="H1601" s="3">
        <f>ABS(C1601-ROUND(C1601,0))</f>
        <v>9.9999999999909051E-3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1857716.3900000001</v>
      </c>
      <c r="D1602" s="2">
        <v>0</v>
      </c>
      <c r="E1602" s="2">
        <v>0</v>
      </c>
      <c r="F1602" s="2">
        <v>0</v>
      </c>
      <c r="G1602" s="3">
        <f t="shared" si="70"/>
        <v>39012.044190000008</v>
      </c>
      <c r="H1602" s="3">
        <f t="shared" si="71"/>
        <v>0.39000000013038516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1658969.6500000001</v>
      </c>
      <c r="D1604" s="2">
        <v>0</v>
      </c>
      <c r="E1604" s="2">
        <v>0</v>
      </c>
      <c r="F1604" s="2">
        <v>0</v>
      </c>
      <c r="G1604" s="3">
        <f t="shared" si="70"/>
        <v>38156.301950000001</v>
      </c>
      <c r="H1604" s="3">
        <f t="shared" si="71"/>
        <v>0.34999999986030161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1373345.56</v>
      </c>
      <c r="D1605" s="2">
        <v>0</v>
      </c>
      <c r="E1605" s="2">
        <v>0</v>
      </c>
      <c r="F1605" s="2">
        <v>0</v>
      </c>
      <c r="G1605" s="3">
        <f t="shared" si="70"/>
        <v>32960.293440000001</v>
      </c>
      <c r="H1605" s="3">
        <f t="shared" si="71"/>
        <v>0.43999999994412065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268295.09000000003</v>
      </c>
      <c r="D1606" s="2">
        <v>0</v>
      </c>
      <c r="E1606" s="2">
        <v>0</v>
      </c>
      <c r="F1606" s="2">
        <v>0</v>
      </c>
      <c r="G1606" s="3">
        <f t="shared" si="70"/>
        <v>6707.3772500000014</v>
      </c>
      <c r="H1606" s="3">
        <f t="shared" si="71"/>
        <v>9.0000000025611371E-2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2937.5</v>
      </c>
      <c r="D1607" s="2">
        <v>0</v>
      </c>
      <c r="E1607" s="2">
        <v>0</v>
      </c>
      <c r="F1607" s="2">
        <v>0</v>
      </c>
      <c r="G1607" s="3">
        <f t="shared" si="70"/>
        <v>76.375</v>
      </c>
      <c r="H1607" s="3">
        <f t="shared" si="71"/>
        <v>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14391.5</v>
      </c>
      <c r="D1612" s="2">
        <v>0</v>
      </c>
      <c r="E1612" s="2">
        <v>0</v>
      </c>
      <c r="F1612" s="2">
        <v>0</v>
      </c>
      <c r="G1612" s="3">
        <f t="shared" si="70"/>
        <v>446.13650000000001</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198577.23</v>
      </c>
      <c r="D1613" s="2">
        <v>0</v>
      </c>
      <c r="E1613" s="2">
        <v>0</v>
      </c>
      <c r="F1613" s="2">
        <v>0</v>
      </c>
      <c r="G1613" s="3">
        <f t="shared" si="70"/>
        <v>6354.4713600000005</v>
      </c>
      <c r="H1613" s="3">
        <f t="shared" si="71"/>
        <v>0.23000000001047738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169.51</v>
      </c>
      <c r="D1620" s="2">
        <v>0</v>
      </c>
      <c r="E1620" s="2">
        <v>0</v>
      </c>
      <c r="F1620" s="2">
        <v>0</v>
      </c>
      <c r="G1620" s="3">
        <f>B1620/1000*C1620</f>
        <v>6.6108899999999995</v>
      </c>
      <c r="H1620" s="3">
        <f>ABS(C1620-ROUND(C1620,0))</f>
        <v>0.49000000000000909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228699.50999999978</v>
      </c>
      <c r="D1621" s="2">
        <v>0</v>
      </c>
      <c r="E1621" s="2">
        <v>0</v>
      </c>
      <c r="F1621" s="2">
        <v>0</v>
      </c>
      <c r="G1621" s="3">
        <f t="shared" si="70"/>
        <v>9147.9803999999913</v>
      </c>
      <c r="H1621" s="3">
        <f t="shared" si="71"/>
        <v>0.49000000022351742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228699.51</v>
      </c>
      <c r="D1681" s="2">
        <v>0</v>
      </c>
      <c r="E1681" s="2">
        <v>0</v>
      </c>
      <c r="F1681" s="2">
        <v>0</v>
      </c>
      <c r="G1681" s="3">
        <f t="shared" si="70"/>
        <v>22869.951000000001</v>
      </c>
      <c r="H1681" s="3">
        <f t="shared" si="71"/>
        <v>0.48999999999068677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212051.77</v>
      </c>
      <c r="D1683" s="2">
        <v>0</v>
      </c>
      <c r="E1683" s="2">
        <v>0</v>
      </c>
      <c r="F1683" s="2">
        <v>0</v>
      </c>
      <c r="G1683" s="3">
        <f t="shared" si="70"/>
        <v>21629.280539999996</v>
      </c>
      <c r="H1683" s="3">
        <f t="shared" si="71"/>
        <v>0.23000000001047738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16496.259999999998</v>
      </c>
      <c r="D1684" s="2">
        <v>0</v>
      </c>
      <c r="E1684" s="2">
        <v>0</v>
      </c>
      <c r="F1684" s="2">
        <v>0</v>
      </c>
      <c r="G1684" s="3">
        <f t="shared" si="70"/>
        <v>1699.1147799999997</v>
      </c>
      <c r="H1684" s="3">
        <f t="shared" si="71"/>
        <v>0.25999999999839929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151.47999999999999</v>
      </c>
      <c r="D1686" s="14">
        <v>0</v>
      </c>
      <c r="E1686" s="14">
        <v>0</v>
      </c>
      <c r="F1686" s="14">
        <v>0</v>
      </c>
      <c r="G1686" s="15">
        <f t="shared" si="70"/>
        <v>15.905399999999998</v>
      </c>
      <c r="H1686" s="15">
        <f t="shared" si="71"/>
        <v>0.47999999999998977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16416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1661009.25</v>
      </c>
      <c r="I17" s="275">
        <f>'PR-RAS'!E6</f>
        <v>1780592.87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1388403.7400000002</v>
      </c>
      <c r="I18" s="275">
        <f>'PR-RAS'!E152</f>
        <v>1815269.96</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56515.709999999643</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181907.73999999996</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875209.74</v>
      </c>
      <c r="I22" s="275">
        <f>BILANCA!E7</f>
        <v>1033324.0900000001</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226777.43</v>
      </c>
      <c r="I23" s="275">
        <f>BILANCA!E69</f>
        <v>164771.59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170135.66999999998</v>
      </c>
      <c r="I24" s="275">
        <f>BILANCA!E177</f>
        <v>228699.51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931851.5</v>
      </c>
      <c r="I25" s="275">
        <f>BILANCA!E251</f>
        <v>969396.17</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1667881.38</v>
      </c>
      <c r="I30" s="275">
        <f>'RAS-funkcijski'!E114</f>
        <v>2019052.32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1667881.38</v>
      </c>
      <c r="I31" s="275">
        <f>'RAS-funkcijski'!E141</f>
        <v>2019052.32</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900</v>
      </c>
      <c r="I33" s="275">
        <f>'P-VRIO'!E5</f>
        <v>46019.55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170135.67</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228699.50999999978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228699.51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7" zoomScale="110" zoomScaleNormal="110" workbookViewId="0">
      <selection activeCell="E644" sqref="E6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1661009.25</v>
      </c>
      <c r="E6" s="60">
        <f>E7+E43+E49+E82+E106+E125+E134+E140</f>
        <v>1780592.87</v>
      </c>
      <c r="F6" s="45">
        <f t="shared" ref="F6:F132" si="0">IF(D6&lt;&gt;0,IF(E6/D6&gt;=100,"&gt;&gt;100",E6/D6*100),"-")</f>
        <v>107.19945539135318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1300620.8499999999</v>
      </c>
      <c r="E49" s="60">
        <f>E50+E53+E58+E61+E64+E68+E71+E74+E77</f>
        <v>1385364.11</v>
      </c>
      <c r="F49" s="45">
        <f t="shared" si="0"/>
        <v>106.51560060720233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1244.48</v>
      </c>
      <c r="E58" s="60">
        <f t="shared" si="9"/>
        <v>0</v>
      </c>
      <c r="F58" s="45">
        <f t="shared" si="0"/>
        <v>0</v>
      </c>
    </row>
    <row r="59" spans="1:6" ht="24" x14ac:dyDescent="0.2">
      <c r="A59" s="63">
        <v>6331</v>
      </c>
      <c r="B59" s="65" t="s">
        <v>121</v>
      </c>
      <c r="C59" s="247" t="s">
        <v>122</v>
      </c>
      <c r="D59" s="194">
        <v>1244.48</v>
      </c>
      <c r="E59" s="194"/>
      <c r="F59" s="45">
        <f t="shared" si="0"/>
        <v>0</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1288390.3799999999</v>
      </c>
      <c r="E68" s="60">
        <f t="shared" si="11"/>
        <v>1383420.56</v>
      </c>
      <c r="F68" s="45">
        <f t="shared" si="0"/>
        <v>107.37588400807527</v>
      </c>
    </row>
    <row r="69" spans="1:6" ht="12.75" customHeight="1" x14ac:dyDescent="0.2">
      <c r="A69" s="63" t="s">
        <v>141</v>
      </c>
      <c r="B69" s="64" t="s">
        <v>142</v>
      </c>
      <c r="C69" s="247" t="s">
        <v>141</v>
      </c>
      <c r="D69" s="194">
        <v>1288390.3799999999</v>
      </c>
      <c r="E69" s="194">
        <v>1383420.56</v>
      </c>
      <c r="F69" s="45">
        <f t="shared" si="0"/>
        <v>107.37588400807527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9577.44</v>
      </c>
      <c r="E74" s="60">
        <f t="shared" si="13"/>
        <v>535</v>
      </c>
      <c r="F74" s="45">
        <f t="shared" si="0"/>
        <v>5.5860438697606041</v>
      </c>
    </row>
    <row r="75" spans="1:6" ht="12.75" customHeight="1" x14ac:dyDescent="0.2">
      <c r="A75" s="63" t="s">
        <v>153</v>
      </c>
      <c r="B75" s="65" t="s">
        <v>154</v>
      </c>
      <c r="C75" s="247" t="s">
        <v>153</v>
      </c>
      <c r="D75" s="194">
        <v>9577.44</v>
      </c>
      <c r="E75" s="194">
        <v>535</v>
      </c>
      <c r="F75" s="45">
        <f t="shared" si="0"/>
        <v>5.5860438697606041</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1408.55</v>
      </c>
      <c r="E77" s="60">
        <f t="shared" si="14"/>
        <v>1408.55</v>
      </c>
      <c r="F77" s="45">
        <f t="shared" si="0"/>
        <v>100</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1408.55</v>
      </c>
      <c r="E80" s="194">
        <v>1408.55</v>
      </c>
      <c r="F80" s="45">
        <f t="shared" si="0"/>
        <v>100</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0.76</v>
      </c>
      <c r="E82" s="60">
        <f t="shared" si="15"/>
        <v>275.35000000000002</v>
      </c>
      <c r="F82" s="45" t="str">
        <f t="shared" si="0"/>
        <v>&gt;&gt;100</v>
      </c>
    </row>
    <row r="83" spans="1:6" ht="12.75" customHeight="1" x14ac:dyDescent="0.2">
      <c r="A83" s="63">
        <v>641</v>
      </c>
      <c r="B83" s="64" t="s">
        <v>169</v>
      </c>
      <c r="C83" s="247" t="s">
        <v>170</v>
      </c>
      <c r="D83" s="60">
        <f t="shared" ref="D83:E83" si="16">SUM(D84:D90)</f>
        <v>0.74</v>
      </c>
      <c r="E83" s="60">
        <f t="shared" si="16"/>
        <v>0.35</v>
      </c>
      <c r="F83" s="45">
        <f t="shared" si="0"/>
        <v>47.297297297297298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0.74</v>
      </c>
      <c r="E85" s="194">
        <v>0.35</v>
      </c>
      <c r="F85" s="45">
        <f t="shared" si="0"/>
        <v>47.297297297297298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0.02</v>
      </c>
      <c r="E91" s="60">
        <f t="shared" si="17"/>
        <v>275</v>
      </c>
      <c r="F91" s="45" t="str">
        <f t="shared" si="0"/>
        <v>&gt;&gt;100</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0.02</v>
      </c>
      <c r="E93" s="194"/>
      <c r="F93" s="45">
        <f t="shared" si="0"/>
        <v>0</v>
      </c>
    </row>
    <row r="94" spans="1:6" ht="12.75" customHeight="1" x14ac:dyDescent="0.2">
      <c r="A94" s="63">
        <v>6423</v>
      </c>
      <c r="B94" s="64" t="s">
        <v>191</v>
      </c>
      <c r="C94" s="247" t="s">
        <v>192</v>
      </c>
      <c r="D94" s="194">
        <v>0</v>
      </c>
      <c r="E94" s="194">
        <v>275</v>
      </c>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12274.97</v>
      </c>
      <c r="E106" s="60">
        <f>E107+E112+E120+E124</f>
        <v>7115.19</v>
      </c>
      <c r="F106" s="45">
        <f t="shared" si="0"/>
        <v>57.965029649766961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12274.97</v>
      </c>
      <c r="E112" s="60">
        <f t="shared" si="20"/>
        <v>7115.19</v>
      </c>
      <c r="F112" s="45">
        <f t="shared" si="0"/>
        <v>57.965029649766961</v>
      </c>
    </row>
    <row r="113" spans="1:6" ht="12.75" customHeight="1" x14ac:dyDescent="0.2">
      <c r="A113" s="63">
        <v>6521</v>
      </c>
      <c r="B113" s="64" t="s">
        <v>229</v>
      </c>
      <c r="C113" s="247" t="s">
        <v>230</v>
      </c>
      <c r="D113" s="194">
        <v>2205</v>
      </c>
      <c r="E113" s="194"/>
      <c r="F113" s="45">
        <f t="shared" si="0"/>
        <v>0</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10069.969999999999</v>
      </c>
      <c r="E117" s="194">
        <v>7115.19</v>
      </c>
      <c r="F117" s="45">
        <f t="shared" si="0"/>
        <v>70.657509406681456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348112.67000000004</v>
      </c>
      <c r="E134" s="60">
        <f t="shared" si="25"/>
        <v>387838.22000000003</v>
      </c>
      <c r="F134" s="45">
        <f t="shared" ref="F134:F229" si="26">IF(D134&lt;&gt;0,IF(E134/D134&gt;=100,"&gt;&gt;100",E134/D134*100),"-")</f>
        <v>111.41169323138971</v>
      </c>
    </row>
    <row r="135" spans="1:6" ht="24" x14ac:dyDescent="0.2">
      <c r="A135" s="63">
        <v>671</v>
      </c>
      <c r="B135" s="182" t="s">
        <v>273</v>
      </c>
      <c r="C135" s="247" t="s">
        <v>274</v>
      </c>
      <c r="D135" s="60">
        <f t="shared" ref="D135:E135" si="27">SUM(D136:D138)</f>
        <v>348112.67000000004</v>
      </c>
      <c r="E135" s="60">
        <f t="shared" si="27"/>
        <v>387838.22000000003</v>
      </c>
      <c r="F135" s="45">
        <f t="shared" si="26"/>
        <v>111.41169323138971</v>
      </c>
    </row>
    <row r="136" spans="1:6" ht="12.75" customHeight="1" x14ac:dyDescent="0.2">
      <c r="A136" s="63">
        <v>6711</v>
      </c>
      <c r="B136" s="65" t="s">
        <v>275</v>
      </c>
      <c r="C136" s="247" t="s">
        <v>276</v>
      </c>
      <c r="D136" s="194">
        <v>78995.850000000006</v>
      </c>
      <c r="E136" s="194">
        <v>262630.01</v>
      </c>
      <c r="F136" s="45">
        <f t="shared" si="26"/>
        <v>332.46051533086865</v>
      </c>
    </row>
    <row r="137" spans="1:6" ht="24" x14ac:dyDescent="0.2">
      <c r="A137" s="63">
        <v>6712</v>
      </c>
      <c r="B137" s="182" t="s">
        <v>277</v>
      </c>
      <c r="C137" s="247" t="s">
        <v>278</v>
      </c>
      <c r="D137" s="194">
        <v>269116.82</v>
      </c>
      <c r="E137" s="194">
        <v>125208.21</v>
      </c>
      <c r="F137" s="45">
        <f t="shared" si="26"/>
        <v>46.525598065553837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1388403.7400000002</v>
      </c>
      <c r="E152" s="60">
        <f>E153+E164+E202+E221+E230+E262+E273</f>
        <v>1815269.96</v>
      </c>
      <c r="F152" s="45">
        <f t="shared" si="26"/>
        <v>130.74510732735419</v>
      </c>
    </row>
    <row r="153" spans="1:6" ht="12.75" customHeight="1" x14ac:dyDescent="0.2">
      <c r="A153" s="63">
        <v>31</v>
      </c>
      <c r="B153" s="64" t="s">
        <v>308</v>
      </c>
      <c r="C153" s="247" t="s">
        <v>3</v>
      </c>
      <c r="D153" s="60">
        <f t="shared" ref="D153:E153" si="30">D154+D159+D160</f>
        <v>1270971.9600000002</v>
      </c>
      <c r="E153" s="60">
        <f t="shared" si="30"/>
        <v>1489194.45</v>
      </c>
      <c r="F153" s="45">
        <f t="shared" si="26"/>
        <v>117.16973283973941</v>
      </c>
    </row>
    <row r="154" spans="1:6" ht="12.75" customHeight="1" x14ac:dyDescent="0.2">
      <c r="A154" s="63">
        <v>311</v>
      </c>
      <c r="B154" s="64" t="s">
        <v>309</v>
      </c>
      <c r="C154" s="247" t="s">
        <v>310</v>
      </c>
      <c r="D154" s="60">
        <f t="shared" ref="D154:E154" si="31">SUM(D155:D158)</f>
        <v>1060193.2000000002</v>
      </c>
      <c r="E154" s="60">
        <f t="shared" si="31"/>
        <v>1238177.1299999999</v>
      </c>
      <c r="F154" s="45">
        <f t="shared" si="26"/>
        <v>116.78787696431176</v>
      </c>
    </row>
    <row r="155" spans="1:6" ht="12.75" customHeight="1" x14ac:dyDescent="0.2">
      <c r="A155" s="63">
        <v>3111</v>
      </c>
      <c r="B155" s="64" t="s">
        <v>311</v>
      </c>
      <c r="C155" s="247" t="s">
        <v>312</v>
      </c>
      <c r="D155" s="194">
        <v>1059867.6200000001</v>
      </c>
      <c r="E155" s="194">
        <v>1238046.8999999999</v>
      </c>
      <c r="F155" s="45">
        <f t="shared" si="26"/>
        <v>116.81146556774702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325.58</v>
      </c>
      <c r="E157" s="194">
        <v>130.22999999999999</v>
      </c>
      <c r="F157" s="45">
        <f t="shared" si="26"/>
        <v>39.999385711653048</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38679.550000000003</v>
      </c>
      <c r="E159" s="194">
        <v>44780.86</v>
      </c>
      <c r="F159" s="45">
        <f t="shared" si="26"/>
        <v>115.77399426828904</v>
      </c>
    </row>
    <row r="160" spans="1:6" ht="12.75" customHeight="1" x14ac:dyDescent="0.2">
      <c r="A160" s="63">
        <v>313</v>
      </c>
      <c r="B160" s="65" t="s">
        <v>321</v>
      </c>
      <c r="C160" s="247" t="s">
        <v>322</v>
      </c>
      <c r="D160" s="60">
        <f t="shared" ref="D160:E160" si="32">SUM(D161:D163)</f>
        <v>172099.21</v>
      </c>
      <c r="E160" s="60">
        <f t="shared" si="32"/>
        <v>206236.46</v>
      </c>
      <c r="F160" s="45">
        <f t="shared" si="26"/>
        <v>119.83579703823162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172099.21</v>
      </c>
      <c r="E162" s="194">
        <v>206236.46</v>
      </c>
      <c r="F162" s="45">
        <f t="shared" si="26"/>
        <v>119.83579703823162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114435.73999999999</v>
      </c>
      <c r="E164" s="60">
        <f>E165+E170+E178+E188+E189+E194</f>
        <v>322071.51000000007</v>
      </c>
      <c r="F164" s="45">
        <f t="shared" si="26"/>
        <v>281.44311383838658</v>
      </c>
    </row>
    <row r="165" spans="1:6" ht="12.75" customHeight="1" x14ac:dyDescent="0.2">
      <c r="A165" s="63">
        <v>321</v>
      </c>
      <c r="B165" s="64" t="s">
        <v>331</v>
      </c>
      <c r="C165" s="247" t="s">
        <v>332</v>
      </c>
      <c r="D165" s="60">
        <f t="shared" ref="D165:E165" si="33">SUM(D166:D169)</f>
        <v>31552.82</v>
      </c>
      <c r="E165" s="60">
        <f t="shared" si="33"/>
        <v>37529.39</v>
      </c>
      <c r="F165" s="45">
        <f t="shared" si="26"/>
        <v>118.94147654631186</v>
      </c>
    </row>
    <row r="166" spans="1:6" ht="12.75" customHeight="1" x14ac:dyDescent="0.2">
      <c r="A166" s="63">
        <v>3211</v>
      </c>
      <c r="B166" s="64" t="s">
        <v>333</v>
      </c>
      <c r="C166" s="247" t="s">
        <v>334</v>
      </c>
      <c r="D166" s="194">
        <v>9545.02</v>
      </c>
      <c r="E166" s="194">
        <v>10377.19</v>
      </c>
      <c r="F166" s="45">
        <f t="shared" si="26"/>
        <v>108.71836832191026</v>
      </c>
    </row>
    <row r="167" spans="1:6" ht="12.75" customHeight="1" x14ac:dyDescent="0.2">
      <c r="A167" s="63">
        <v>3212</v>
      </c>
      <c r="B167" s="64" t="s">
        <v>335</v>
      </c>
      <c r="C167" s="247" t="s">
        <v>336</v>
      </c>
      <c r="D167" s="194">
        <v>21515.02</v>
      </c>
      <c r="E167" s="194">
        <v>25329.119999999999</v>
      </c>
      <c r="F167" s="45">
        <f t="shared" si="26"/>
        <v>117.72761540542373</v>
      </c>
    </row>
    <row r="168" spans="1:6" ht="12.75" customHeight="1" x14ac:dyDescent="0.2">
      <c r="A168" s="63">
        <v>3213</v>
      </c>
      <c r="B168" s="64" t="s">
        <v>337</v>
      </c>
      <c r="C168" s="247" t="s">
        <v>338</v>
      </c>
      <c r="D168" s="194">
        <v>492.78</v>
      </c>
      <c r="E168" s="194">
        <v>1783.08</v>
      </c>
      <c r="F168" s="45">
        <f t="shared" si="26"/>
        <v>361.84098380616098</v>
      </c>
    </row>
    <row r="169" spans="1:6" ht="12.75" customHeight="1" x14ac:dyDescent="0.2">
      <c r="A169" s="63">
        <v>3214</v>
      </c>
      <c r="B169" s="64" t="s">
        <v>339</v>
      </c>
      <c r="C169" s="247" t="s">
        <v>340</v>
      </c>
      <c r="D169" s="194">
        <v>0</v>
      </c>
      <c r="E169" s="194">
        <v>40</v>
      </c>
      <c r="F169" s="45" t="str">
        <f t="shared" si="26"/>
        <v>-</v>
      </c>
    </row>
    <row r="170" spans="1:6" ht="12.75" customHeight="1" x14ac:dyDescent="0.2">
      <c r="A170" s="63">
        <v>322</v>
      </c>
      <c r="B170" s="64" t="s">
        <v>341</v>
      </c>
      <c r="C170" s="247" t="s">
        <v>342</v>
      </c>
      <c r="D170" s="60">
        <f t="shared" ref="D170:E170" si="34">SUM(D171:D177)</f>
        <v>11671.92</v>
      </c>
      <c r="E170" s="60">
        <f t="shared" si="34"/>
        <v>67813.759999999995</v>
      </c>
      <c r="F170" s="45">
        <f t="shared" si="26"/>
        <v>580.99918436726773</v>
      </c>
    </row>
    <row r="171" spans="1:6" ht="12.75" customHeight="1" x14ac:dyDescent="0.2">
      <c r="A171" s="63">
        <v>3221</v>
      </c>
      <c r="B171" s="64" t="s">
        <v>343</v>
      </c>
      <c r="C171" s="247" t="s">
        <v>344</v>
      </c>
      <c r="D171" s="194">
        <v>11045.32</v>
      </c>
      <c r="E171" s="194">
        <v>26590.2</v>
      </c>
      <c r="F171" s="45">
        <f t="shared" si="26"/>
        <v>240.73725342498</v>
      </c>
    </row>
    <row r="172" spans="1:6" ht="12.75" customHeight="1" x14ac:dyDescent="0.2">
      <c r="A172" s="63">
        <v>3222</v>
      </c>
      <c r="B172" s="64" t="s">
        <v>345</v>
      </c>
      <c r="C172" s="247" t="s">
        <v>346</v>
      </c>
      <c r="D172" s="194">
        <v>435.48</v>
      </c>
      <c r="E172" s="194">
        <v>4615.8900000000003</v>
      </c>
      <c r="F172" s="45">
        <f t="shared" si="26"/>
        <v>1059.9545329291816</v>
      </c>
    </row>
    <row r="173" spans="1:6" ht="12.75" customHeight="1" x14ac:dyDescent="0.2">
      <c r="A173" s="63">
        <v>3223</v>
      </c>
      <c r="B173" s="65" t="s">
        <v>347</v>
      </c>
      <c r="C173" s="247" t="s">
        <v>348</v>
      </c>
      <c r="D173" s="194">
        <v>39.119999999999997</v>
      </c>
      <c r="E173" s="194">
        <v>22975.63</v>
      </c>
      <c r="F173" s="45" t="str">
        <f t="shared" si="26"/>
        <v>&gt;&gt;100</v>
      </c>
    </row>
    <row r="174" spans="1:6" ht="12.75" customHeight="1" x14ac:dyDescent="0.2">
      <c r="A174" s="63">
        <v>3224</v>
      </c>
      <c r="B174" s="65" t="s">
        <v>349</v>
      </c>
      <c r="C174" s="247" t="s">
        <v>350</v>
      </c>
      <c r="D174" s="194">
        <v>0</v>
      </c>
      <c r="E174" s="194">
        <v>90.58</v>
      </c>
      <c r="F174" s="45" t="str">
        <f t="shared" si="26"/>
        <v>-</v>
      </c>
    </row>
    <row r="175" spans="1:6" ht="12.75" customHeight="1" x14ac:dyDescent="0.2">
      <c r="A175" s="63">
        <v>3225</v>
      </c>
      <c r="B175" s="65" t="s">
        <v>351</v>
      </c>
      <c r="C175" s="247" t="s">
        <v>352</v>
      </c>
      <c r="D175" s="194">
        <v>152</v>
      </c>
      <c r="E175" s="194">
        <v>13443.48</v>
      </c>
      <c r="F175" s="45">
        <f t="shared" si="26"/>
        <v>8844.394736842105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97.98</v>
      </c>
      <c r="F177" s="45" t="str">
        <f t="shared" si="26"/>
        <v>-</v>
      </c>
    </row>
    <row r="178" spans="1:6" ht="12.75" customHeight="1" x14ac:dyDescent="0.2">
      <c r="A178" s="63">
        <v>323</v>
      </c>
      <c r="B178" s="65" t="s">
        <v>357</v>
      </c>
      <c r="C178" s="247" t="s">
        <v>358</v>
      </c>
      <c r="D178" s="60">
        <f t="shared" ref="D178:E178" si="35">SUM(D179:D187)</f>
        <v>62168.5</v>
      </c>
      <c r="E178" s="60">
        <f t="shared" si="35"/>
        <v>203407.71000000005</v>
      </c>
      <c r="F178" s="45">
        <f t="shared" si="26"/>
        <v>327.18773977174942</v>
      </c>
    </row>
    <row r="179" spans="1:6" ht="12.75" customHeight="1" x14ac:dyDescent="0.2">
      <c r="A179" s="63">
        <v>3231</v>
      </c>
      <c r="B179" s="65" t="s">
        <v>359</v>
      </c>
      <c r="C179" s="247" t="s">
        <v>360</v>
      </c>
      <c r="D179" s="194">
        <v>6196.46</v>
      </c>
      <c r="E179" s="194">
        <v>2599.73</v>
      </c>
      <c r="F179" s="45">
        <f t="shared" si="26"/>
        <v>41.95508403185044</v>
      </c>
    </row>
    <row r="180" spans="1:6" ht="12.75" customHeight="1" x14ac:dyDescent="0.2">
      <c r="A180" s="63">
        <v>3232</v>
      </c>
      <c r="B180" s="65" t="s">
        <v>361</v>
      </c>
      <c r="C180" s="247" t="s">
        <v>362</v>
      </c>
      <c r="D180" s="194">
        <v>13088.36</v>
      </c>
      <c r="E180" s="194">
        <v>162477.78</v>
      </c>
      <c r="F180" s="45">
        <f t="shared" si="26"/>
        <v>1241.3914348321714</v>
      </c>
    </row>
    <row r="181" spans="1:6" ht="12.75" customHeight="1" x14ac:dyDescent="0.2">
      <c r="A181" s="63">
        <v>3233</v>
      </c>
      <c r="B181" s="65" t="s">
        <v>363</v>
      </c>
      <c r="C181" s="247" t="s">
        <v>364</v>
      </c>
      <c r="D181" s="194">
        <v>1590.5</v>
      </c>
      <c r="E181" s="194">
        <v>4363.45</v>
      </c>
      <c r="F181" s="45">
        <f t="shared" si="26"/>
        <v>274.34454574033322</v>
      </c>
    </row>
    <row r="182" spans="1:6" ht="12.75" customHeight="1" x14ac:dyDescent="0.2">
      <c r="A182" s="63">
        <v>3234</v>
      </c>
      <c r="B182" s="65" t="s">
        <v>365</v>
      </c>
      <c r="C182" s="247" t="s">
        <v>366</v>
      </c>
      <c r="D182" s="194">
        <v>3940.5</v>
      </c>
      <c r="E182" s="194">
        <v>4739.2</v>
      </c>
      <c r="F182" s="45">
        <f t="shared" si="26"/>
        <v>120.26900139576196</v>
      </c>
    </row>
    <row r="183" spans="1:6" ht="12.75" customHeight="1" x14ac:dyDescent="0.2">
      <c r="A183" s="63">
        <v>3235</v>
      </c>
      <c r="B183" s="64" t="s">
        <v>367</v>
      </c>
      <c r="C183" s="247" t="s">
        <v>368</v>
      </c>
      <c r="D183" s="194">
        <v>928.75</v>
      </c>
      <c r="E183" s="194"/>
      <c r="F183" s="45">
        <f t="shared" si="26"/>
        <v>0</v>
      </c>
    </row>
    <row r="184" spans="1:6" ht="12.75" customHeight="1" x14ac:dyDescent="0.2">
      <c r="A184" s="63">
        <v>3236</v>
      </c>
      <c r="B184" s="64" t="s">
        <v>369</v>
      </c>
      <c r="C184" s="247" t="s">
        <v>370</v>
      </c>
      <c r="D184" s="194">
        <v>1859</v>
      </c>
      <c r="E184" s="194">
        <v>3091.91</v>
      </c>
      <c r="F184" s="45">
        <f t="shared" si="26"/>
        <v>166.32114039806348</v>
      </c>
    </row>
    <row r="185" spans="1:6" ht="12.75" customHeight="1" x14ac:dyDescent="0.2">
      <c r="A185" s="63">
        <v>3237</v>
      </c>
      <c r="B185" s="64" t="s">
        <v>371</v>
      </c>
      <c r="C185" s="247" t="s">
        <v>372</v>
      </c>
      <c r="D185" s="194">
        <v>22574.58</v>
      </c>
      <c r="E185" s="194">
        <v>4403.18</v>
      </c>
      <c r="F185" s="45">
        <f t="shared" si="26"/>
        <v>19.505036195579276</v>
      </c>
    </row>
    <row r="186" spans="1:6" ht="12.75" customHeight="1" x14ac:dyDescent="0.2">
      <c r="A186" s="63">
        <v>3238</v>
      </c>
      <c r="B186" s="64" t="s">
        <v>373</v>
      </c>
      <c r="C186" s="247" t="s">
        <v>374</v>
      </c>
      <c r="D186" s="194">
        <v>6397.18</v>
      </c>
      <c r="E186" s="194">
        <v>13491.86</v>
      </c>
      <c r="F186" s="45">
        <f t="shared" si="26"/>
        <v>210.90324174089207</v>
      </c>
    </row>
    <row r="187" spans="1:6" ht="12.75" customHeight="1" x14ac:dyDescent="0.2">
      <c r="A187" s="63">
        <v>3239</v>
      </c>
      <c r="B187" s="64" t="s">
        <v>375</v>
      </c>
      <c r="C187" s="247" t="s">
        <v>376</v>
      </c>
      <c r="D187" s="194">
        <v>5593.17</v>
      </c>
      <c r="E187" s="194">
        <v>8240.6</v>
      </c>
      <c r="F187" s="45">
        <f t="shared" si="26"/>
        <v>147.33326539332793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9042.5</v>
      </c>
      <c r="E194" s="60">
        <f t="shared" si="36"/>
        <v>13320.65</v>
      </c>
      <c r="F194" s="45">
        <f t="shared" si="26"/>
        <v>147.31158418578934</v>
      </c>
    </row>
    <row r="195" spans="1:6" ht="12.75" customHeight="1" x14ac:dyDescent="0.2">
      <c r="A195" s="63">
        <v>3291</v>
      </c>
      <c r="B195" s="183" t="s">
        <v>391</v>
      </c>
      <c r="C195" s="247" t="s">
        <v>392</v>
      </c>
      <c r="D195" s="194">
        <v>2542.12</v>
      </c>
      <c r="E195" s="194">
        <v>3828.56</v>
      </c>
      <c r="F195" s="45">
        <f t="shared" si="26"/>
        <v>150.60500684468082</v>
      </c>
    </row>
    <row r="196" spans="1:6" ht="12.75" customHeight="1" x14ac:dyDescent="0.2">
      <c r="A196" s="63">
        <v>3292</v>
      </c>
      <c r="B196" s="64" t="s">
        <v>393</v>
      </c>
      <c r="C196" s="247" t="s">
        <v>394</v>
      </c>
      <c r="D196" s="194">
        <v>0</v>
      </c>
      <c r="E196" s="194">
        <v>1679.25</v>
      </c>
      <c r="F196" s="45" t="str">
        <f t="shared" si="26"/>
        <v>-</v>
      </c>
    </row>
    <row r="197" spans="1:6" ht="12.75" customHeight="1" x14ac:dyDescent="0.2">
      <c r="A197" s="63">
        <v>3293</v>
      </c>
      <c r="B197" s="64" t="s">
        <v>395</v>
      </c>
      <c r="C197" s="247" t="s">
        <v>396</v>
      </c>
      <c r="D197" s="194">
        <v>2993.27</v>
      </c>
      <c r="E197" s="194">
        <v>5538.53</v>
      </c>
      <c r="F197" s="45">
        <f t="shared" si="26"/>
        <v>185.03275681779459</v>
      </c>
    </row>
    <row r="198" spans="1:6" ht="12.75" customHeight="1" x14ac:dyDescent="0.2">
      <c r="A198" s="63">
        <v>3294</v>
      </c>
      <c r="B198" s="64" t="s">
        <v>397</v>
      </c>
      <c r="C198" s="247" t="s">
        <v>398</v>
      </c>
      <c r="D198" s="194">
        <v>35</v>
      </c>
      <c r="E198" s="194">
        <v>100</v>
      </c>
      <c r="F198" s="45">
        <f t="shared" si="26"/>
        <v>285.71428571428572</v>
      </c>
    </row>
    <row r="199" spans="1:6" ht="12.75" customHeight="1" x14ac:dyDescent="0.2">
      <c r="A199" s="63">
        <v>3295</v>
      </c>
      <c r="B199" s="64" t="s">
        <v>399</v>
      </c>
      <c r="C199" s="247" t="s">
        <v>400</v>
      </c>
      <c r="D199" s="194">
        <v>509.18</v>
      </c>
      <c r="E199" s="194">
        <v>1949.97</v>
      </c>
      <c r="F199" s="45">
        <f t="shared" si="26"/>
        <v>382.96280293805728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2962.93</v>
      </c>
      <c r="E201" s="194">
        <v>224.34</v>
      </c>
      <c r="F201" s="45">
        <f t="shared" si="26"/>
        <v>7.5715592335964743</v>
      </c>
    </row>
    <row r="202" spans="1:6" ht="12.75" customHeight="1" x14ac:dyDescent="0.2">
      <c r="A202" s="63">
        <v>34</v>
      </c>
      <c r="B202" s="183" t="s">
        <v>405</v>
      </c>
      <c r="C202" s="247" t="s">
        <v>406</v>
      </c>
      <c r="D202" s="60">
        <f t="shared" ref="D202:E202" si="37">D203+D208+D216</f>
        <v>1661.74</v>
      </c>
      <c r="E202" s="60">
        <f t="shared" si="37"/>
        <v>4004</v>
      </c>
      <c r="F202" s="45">
        <f t="shared" si="26"/>
        <v>240.95225486538206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1661.74</v>
      </c>
      <c r="E216" s="60">
        <f t="shared" si="40"/>
        <v>4004</v>
      </c>
      <c r="F216" s="45">
        <f t="shared" si="26"/>
        <v>240.95225486538206</v>
      </c>
    </row>
    <row r="217" spans="1:6" ht="12.75" customHeight="1" x14ac:dyDescent="0.2">
      <c r="A217" s="63">
        <v>3431</v>
      </c>
      <c r="B217" s="182" t="s">
        <v>435</v>
      </c>
      <c r="C217" s="247" t="s">
        <v>436</v>
      </c>
      <c r="D217" s="194">
        <v>645.22</v>
      </c>
      <c r="E217" s="194">
        <v>840.07</v>
      </c>
      <c r="F217" s="45">
        <f t="shared" si="26"/>
        <v>130.19900189082793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1016.52</v>
      </c>
      <c r="E219" s="194">
        <v>3163.93</v>
      </c>
      <c r="F219" s="45">
        <f t="shared" si="26"/>
        <v>311.25113131074642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1334.3</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1334.3</v>
      </c>
      <c r="E274" s="60">
        <f t="shared" si="62"/>
        <v>0</v>
      </c>
      <c r="F274" s="45">
        <f t="shared" si="61"/>
        <v>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1334.3</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1388403.7400000002</v>
      </c>
      <c r="E299" s="60">
        <f>E152-E297+E298</f>
        <v>1815269.96</v>
      </c>
      <c r="F299" s="45">
        <f t="shared" si="68"/>
        <v>130.74510732735419</v>
      </c>
    </row>
    <row r="300" spans="1:6" ht="12.75" customHeight="1" x14ac:dyDescent="0.2">
      <c r="A300" s="63" t="s">
        <v>581</v>
      </c>
      <c r="B300" s="64" t="s">
        <v>592</v>
      </c>
      <c r="C300" s="247" t="s">
        <v>593</v>
      </c>
      <c r="D300" s="60">
        <f>IF(D6&gt;=D299,D6-D299,0)</f>
        <v>272605.50999999978</v>
      </c>
      <c r="E300" s="60">
        <f>IF(E6&gt;=E299,E6-E299,0)</f>
        <v>0</v>
      </c>
      <c r="F300" s="45">
        <f t="shared" si="68"/>
        <v>0</v>
      </c>
    </row>
    <row r="301" spans="1:6" ht="12.75" customHeight="1" x14ac:dyDescent="0.2">
      <c r="A301" s="63" t="s">
        <v>581</v>
      </c>
      <c r="B301" s="64" t="s">
        <v>594</v>
      </c>
      <c r="C301" s="247" t="s">
        <v>595</v>
      </c>
      <c r="D301" s="60">
        <f>IF(D299&gt;=D6,D299-D6,0)</f>
        <v>0</v>
      </c>
      <c r="E301" s="60">
        <f>IF(E299&gt;=E6,E299-E6,0)</f>
        <v>34677.089999999851</v>
      </c>
      <c r="F301" s="45" t="str">
        <f t="shared" si="68"/>
        <v>-</v>
      </c>
    </row>
    <row r="302" spans="1:6" ht="12.75" customHeight="1" x14ac:dyDescent="0.2">
      <c r="A302" s="63">
        <v>92211</v>
      </c>
      <c r="B302" s="64" t="s">
        <v>596</v>
      </c>
      <c r="C302" s="247" t="s">
        <v>597</v>
      </c>
      <c r="D302" s="194">
        <v>63387.839999999997</v>
      </c>
      <c r="E302" s="194">
        <v>56551.71</v>
      </c>
      <c r="F302" s="45">
        <f t="shared" si="68"/>
        <v>89.21539210044071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117727.49</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279477.64</v>
      </c>
      <c r="E360" s="60">
        <f t="shared" si="86"/>
        <v>203782.36000000002</v>
      </c>
      <c r="F360" s="45">
        <f t="shared" si="72"/>
        <v>72.915443253349352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279477.64</v>
      </c>
      <c r="E373" s="60">
        <f t="shared" si="90"/>
        <v>203782.36000000002</v>
      </c>
      <c r="F373" s="45">
        <f t="shared" si="72"/>
        <v>72.915443253349352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224822.45</v>
      </c>
      <c r="E379" s="60">
        <f t="shared" si="92"/>
        <v>162034.23000000001</v>
      </c>
      <c r="F379" s="45">
        <f t="shared" si="72"/>
        <v>72.072086217368408</v>
      </c>
    </row>
    <row r="380" spans="1:6" ht="12.75" customHeight="1" x14ac:dyDescent="0.2">
      <c r="A380" s="63">
        <v>4221</v>
      </c>
      <c r="B380" s="64" t="s">
        <v>647</v>
      </c>
      <c r="C380" s="247" t="s">
        <v>739</v>
      </c>
      <c r="D380" s="194">
        <v>214398.25</v>
      </c>
      <c r="E380" s="194">
        <v>138991.82</v>
      </c>
      <c r="F380" s="45">
        <f t="shared" si="72"/>
        <v>64.828803406744228</v>
      </c>
    </row>
    <row r="381" spans="1:6" ht="12.75" customHeight="1" x14ac:dyDescent="0.2">
      <c r="A381" s="63">
        <v>4222</v>
      </c>
      <c r="B381" s="64" t="s">
        <v>740</v>
      </c>
      <c r="C381" s="247" t="s">
        <v>741</v>
      </c>
      <c r="D381" s="194">
        <v>4559.2</v>
      </c>
      <c r="E381" s="194"/>
      <c r="F381" s="45">
        <f t="shared" si="72"/>
        <v>0</v>
      </c>
    </row>
    <row r="382" spans="1:6" ht="12.75" customHeight="1" x14ac:dyDescent="0.2">
      <c r="A382" s="63">
        <v>4223</v>
      </c>
      <c r="B382" s="64" t="s">
        <v>651</v>
      </c>
      <c r="C382" s="247" t="s">
        <v>742</v>
      </c>
      <c r="D382" s="194">
        <v>0</v>
      </c>
      <c r="E382" s="194">
        <v>1415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v>706</v>
      </c>
      <c r="F384" s="71" t="str">
        <f t="shared" si="72"/>
        <v>-</v>
      </c>
    </row>
    <row r="385" spans="1:6" ht="12.75" customHeight="1" x14ac:dyDescent="0.2">
      <c r="A385" s="63">
        <v>4226</v>
      </c>
      <c r="B385" s="64" t="s">
        <v>657</v>
      </c>
      <c r="C385" s="247" t="s">
        <v>745</v>
      </c>
      <c r="D385" s="194">
        <v>5865</v>
      </c>
      <c r="E385" s="194">
        <v>18652.080000000002</v>
      </c>
      <c r="F385" s="45">
        <f t="shared" si="72"/>
        <v>318.02352941176474</v>
      </c>
    </row>
    <row r="386" spans="1:6" ht="12.75" customHeight="1" x14ac:dyDescent="0.2">
      <c r="A386" s="63">
        <v>4227</v>
      </c>
      <c r="B386" s="183" t="s">
        <v>659</v>
      </c>
      <c r="C386" s="247" t="s">
        <v>746</v>
      </c>
      <c r="D386" s="194">
        <v>0</v>
      </c>
      <c r="E386" s="194">
        <v>2269.33</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54655.19</v>
      </c>
      <c r="E393" s="60">
        <f t="shared" si="94"/>
        <v>41748.129999999997</v>
      </c>
      <c r="F393" s="45">
        <f t="shared" si="72"/>
        <v>76.384566589193085</v>
      </c>
    </row>
    <row r="394" spans="1:6" ht="12.75" customHeight="1" x14ac:dyDescent="0.2">
      <c r="A394" s="63">
        <v>4241</v>
      </c>
      <c r="B394" s="64" t="s">
        <v>756</v>
      </c>
      <c r="C394" s="247" t="s">
        <v>757</v>
      </c>
      <c r="D394" s="194">
        <v>54655.19</v>
      </c>
      <c r="E394" s="194">
        <v>41748.129999999997</v>
      </c>
      <c r="F394" s="45">
        <f t="shared" si="72"/>
        <v>76.384566589193085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279477.64</v>
      </c>
      <c r="E418" s="60">
        <f t="shared" si="102"/>
        <v>203782.36000000002</v>
      </c>
      <c r="F418" s="45">
        <f t="shared" si="72"/>
        <v>72.915443253349352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69.52</v>
      </c>
      <c r="E421" s="194">
        <v>0</v>
      </c>
      <c r="F421" s="45">
        <f t="shared" si="72"/>
        <v>0</v>
      </c>
    </row>
    <row r="422" spans="1:6" ht="12.75" customHeight="1" x14ac:dyDescent="0.2">
      <c r="A422" s="63" t="s">
        <v>581</v>
      </c>
      <c r="B422" s="64" t="s">
        <v>802</v>
      </c>
      <c r="C422" s="247" t="s">
        <v>803</v>
      </c>
      <c r="D422" s="60">
        <f>D6+D308</f>
        <v>1661009.25</v>
      </c>
      <c r="E422" s="60">
        <f>E6+E308</f>
        <v>1780592.87</v>
      </c>
      <c r="F422" s="45">
        <f t="shared" si="72"/>
        <v>107.19945539135318</v>
      </c>
    </row>
    <row r="423" spans="1:6" ht="12.75" customHeight="1" x14ac:dyDescent="0.2">
      <c r="A423" s="63" t="s">
        <v>581</v>
      </c>
      <c r="B423" s="64" t="s">
        <v>804</v>
      </c>
      <c r="C423" s="247" t="s">
        <v>805</v>
      </c>
      <c r="D423" s="60">
        <f t="shared" ref="D423:E423" si="103">D299+D360</f>
        <v>1667881.3800000004</v>
      </c>
      <c r="E423" s="60">
        <f t="shared" si="103"/>
        <v>2019052.32</v>
      </c>
      <c r="F423" s="45">
        <f t="shared" si="72"/>
        <v>121.05491099133199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6872.1300000003539</v>
      </c>
      <c r="E425" s="60">
        <f t="shared" si="105"/>
        <v>238459.44999999995</v>
      </c>
      <c r="F425" s="45">
        <f t="shared" si="72"/>
        <v>3469.9496371574414</v>
      </c>
    </row>
    <row r="426" spans="1:6" ht="12.75" customHeight="1" x14ac:dyDescent="0.2">
      <c r="A426" s="251" t="s">
        <v>810</v>
      </c>
      <c r="B426" s="183" t="s">
        <v>811</v>
      </c>
      <c r="C426" s="252" t="s">
        <v>812</v>
      </c>
      <c r="D426" s="60">
        <f t="shared" ref="D426:E426" si="106">IF(D302-D303+D419-D420&gt;=0,D302-D303+D419-D420,0)</f>
        <v>63387.839999999997</v>
      </c>
      <c r="E426" s="60">
        <f t="shared" si="106"/>
        <v>56551.71</v>
      </c>
      <c r="F426" s="45">
        <f t="shared" si="72"/>
        <v>89.21539210044071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69.52</v>
      </c>
      <c r="E428" s="81">
        <f t="shared" si="108"/>
        <v>117727.49</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1661009.25</v>
      </c>
      <c r="E643" s="60">
        <f>E422+E430</f>
        <v>1780592.87</v>
      </c>
      <c r="F643" s="45">
        <f t="shared" si="109"/>
        <v>107.19945539135318</v>
      </c>
    </row>
    <row r="644" spans="1:6" ht="12.75" customHeight="1" x14ac:dyDescent="0.2">
      <c r="A644" s="63" t="s">
        <v>581</v>
      </c>
      <c r="B644" s="64" t="s">
        <v>1237</v>
      </c>
      <c r="C644" s="247" t="s">
        <v>1238</v>
      </c>
      <c r="D644" s="60">
        <f>D423+D535</f>
        <v>1667881.3800000004</v>
      </c>
      <c r="E644" s="60">
        <f>E423+E535</f>
        <v>2019052.32</v>
      </c>
      <c r="F644" s="45">
        <f t="shared" si="109"/>
        <v>121.05491099133199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6872.1300000003539</v>
      </c>
      <c r="E646" s="60">
        <f t="shared" si="164"/>
        <v>238459.44999999995</v>
      </c>
      <c r="F646" s="45">
        <f t="shared" si="109"/>
        <v>3469.9496371574414</v>
      </c>
    </row>
    <row r="647" spans="1:6" ht="24" x14ac:dyDescent="0.2">
      <c r="A647" s="251" t="s">
        <v>1243</v>
      </c>
      <c r="B647" s="64" t="s">
        <v>1244</v>
      </c>
      <c r="C647" s="252" t="s">
        <v>1243</v>
      </c>
      <c r="D647" s="60">
        <f>IF(D426-D427+D641-D642&gt;=0,D426-D427+D641-D642,0)</f>
        <v>63387.839999999997</v>
      </c>
      <c r="E647" s="60">
        <f>IF(E426-E427+E641-E642&gt;=0,E426-E427+E641-E642,0)</f>
        <v>56551.71</v>
      </c>
      <c r="F647" s="45">
        <f t="shared" si="109"/>
        <v>89.21539210044071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56515.709999999643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181907.73999999996</v>
      </c>
      <c r="F650" s="45" t="str">
        <f t="shared" si="109"/>
        <v>-</v>
      </c>
    </row>
    <row r="651" spans="1:6" ht="24" x14ac:dyDescent="0.2">
      <c r="A651" s="249" t="s">
        <v>1251</v>
      </c>
      <c r="B651" s="184" t="s">
        <v>1252</v>
      </c>
      <c r="C651" s="250" t="s">
        <v>1251</v>
      </c>
      <c r="D651" s="196">
        <v>109161.34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78727.460000000006</v>
      </c>
      <c r="E653" s="194">
        <v>108558.25</v>
      </c>
      <c r="F653" s="45">
        <f t="shared" ref="F653:F740" si="167">IF(D653&lt;&gt;0,IF(E653/D653&gt;=100,"&gt;&gt;100",E653/D653*100),"-")</f>
        <v>137.89121356131645</v>
      </c>
    </row>
    <row r="654" spans="1:6" ht="12.75" customHeight="1" x14ac:dyDescent="0.2">
      <c r="A654" s="63" t="s">
        <v>1256</v>
      </c>
      <c r="B654" s="64" t="s">
        <v>1257</v>
      </c>
      <c r="C654" s="247" t="s">
        <v>1256</v>
      </c>
      <c r="D654" s="194">
        <v>427086.23</v>
      </c>
      <c r="E654" s="194">
        <v>425036.11</v>
      </c>
      <c r="F654" s="45">
        <f t="shared" si="167"/>
        <v>99.519975158178241</v>
      </c>
    </row>
    <row r="655" spans="1:6" ht="12.75" customHeight="1" x14ac:dyDescent="0.2">
      <c r="A655" s="63" t="s">
        <v>1258</v>
      </c>
      <c r="B655" s="64" t="s">
        <v>1259</v>
      </c>
      <c r="C655" s="247" t="s">
        <v>1258</v>
      </c>
      <c r="D655" s="194">
        <v>397255.44</v>
      </c>
      <c r="E655" s="194">
        <v>497382.64</v>
      </c>
      <c r="F655" s="45">
        <f t="shared" si="167"/>
        <v>125.20473980167522</v>
      </c>
    </row>
    <row r="656" spans="1:6" ht="24" x14ac:dyDescent="0.2">
      <c r="A656" s="63">
        <v>11</v>
      </c>
      <c r="B656" s="64" t="s">
        <v>1260</v>
      </c>
      <c r="C656" s="247" t="s">
        <v>1261</v>
      </c>
      <c r="D656" s="60">
        <f t="shared" ref="D656:E656" si="168">+D653+D654-D655</f>
        <v>108558.25</v>
      </c>
      <c r="E656" s="60">
        <f t="shared" si="168"/>
        <v>36211.719999999972</v>
      </c>
      <c r="F656" s="45">
        <f t="shared" si="167"/>
        <v>33.356948919128641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44</v>
      </c>
      <c r="E658" s="253">
        <v>44</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44</v>
      </c>
      <c r="E660" s="253">
        <v>44</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1244.48</v>
      </c>
      <c r="E669" s="194"/>
      <c r="F669" s="45">
        <f t="shared" si="167"/>
        <v>0</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1288390.3799999999</v>
      </c>
      <c r="E683" s="192">
        <v>1383420.56</v>
      </c>
      <c r="F683" s="71">
        <f t="shared" si="167"/>
        <v>107.37588400807527</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9577.44</v>
      </c>
      <c r="E702" s="192">
        <v>535</v>
      </c>
      <c r="F702" s="71">
        <f t="shared" si="167"/>
        <v>5.5860438697606041</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31.53</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686.97</v>
      </c>
      <c r="E732" s="192"/>
      <c r="F732" s="71">
        <f t="shared" si="167"/>
        <v>0</v>
      </c>
    </row>
    <row r="733" spans="1:6" ht="12.75" customHeight="1" x14ac:dyDescent="0.2">
      <c r="A733" s="70">
        <v>31215</v>
      </c>
      <c r="B733" s="65" t="s">
        <v>1395</v>
      </c>
      <c r="C733" s="278" t="s">
        <v>1396</v>
      </c>
      <c r="D733" s="192">
        <v>882.88</v>
      </c>
      <c r="E733" s="192"/>
      <c r="F733" s="71">
        <f t="shared" si="167"/>
        <v>0</v>
      </c>
    </row>
    <row r="734" spans="1:6" ht="12.75" customHeight="1" x14ac:dyDescent="0.2">
      <c r="A734" s="70">
        <v>32121</v>
      </c>
      <c r="B734" s="65" t="s">
        <v>1397</v>
      </c>
      <c r="C734" s="278" t="s">
        <v>1398</v>
      </c>
      <c r="D734" s="192">
        <v>21515.02</v>
      </c>
      <c r="E734" s="192">
        <v>25329.119999999999</v>
      </c>
      <c r="F734" s="71">
        <f t="shared" si="167"/>
        <v>117.72761540542373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1859</v>
      </c>
      <c r="E736" s="194">
        <v>3021</v>
      </c>
      <c r="F736" s="45">
        <f t="shared" si="167"/>
        <v>162.50672404518559</v>
      </c>
    </row>
    <row r="737" spans="1:6" ht="12.75" customHeight="1" x14ac:dyDescent="0.2">
      <c r="A737" s="63" t="s">
        <v>1403</v>
      </c>
      <c r="B737" s="64" t="s">
        <v>1404</v>
      </c>
      <c r="C737" s="247" t="s">
        <v>1403</v>
      </c>
      <c r="D737" s="194">
        <v>0</v>
      </c>
      <c r="E737" s="194">
        <v>927.19</v>
      </c>
      <c r="F737" s="45" t="str">
        <f t="shared" si="167"/>
        <v>-</v>
      </c>
    </row>
    <row r="738" spans="1:6" ht="12.75" customHeight="1" x14ac:dyDescent="0.2">
      <c r="A738" s="63" t="s">
        <v>1405</v>
      </c>
      <c r="B738" s="64" t="s">
        <v>1406</v>
      </c>
      <c r="C738" s="247" t="s">
        <v>1405</v>
      </c>
      <c r="D738" s="194">
        <v>14912.64</v>
      </c>
      <c r="E738" s="194">
        <v>3100.99</v>
      </c>
      <c r="F738" s="45">
        <f t="shared" si="167"/>
        <v>20.794373095575295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2542.12</v>
      </c>
      <c r="E741" s="192">
        <v>3828.56</v>
      </c>
      <c r="F741" s="71">
        <f t="shared" ref="F741:F1006" si="169">IF(D741&lt;&gt;0,IF(E741/D741&gt;=100,"&gt;&gt;100",E741/D741*100),"-")</f>
        <v>150.60500684468082</v>
      </c>
    </row>
    <row r="742" spans="1:6" ht="12.75" customHeight="1" x14ac:dyDescent="0.2">
      <c r="A742" s="70" t="s">
        <v>1413</v>
      </c>
      <c r="B742" s="65" t="s">
        <v>1414</v>
      </c>
      <c r="C742" s="278" t="s">
        <v>1413</v>
      </c>
      <c r="D742" s="192">
        <v>0</v>
      </c>
      <c r="E742" s="192">
        <v>1679.25</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1949.97</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31" zoomScaleNormal="100" workbookViewId="0">
      <selection activeCell="D347" sqref="D347:D34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1101987.17</v>
      </c>
      <c r="E6" s="180">
        <f t="shared" si="0"/>
        <v>1198095.6800000002</v>
      </c>
      <c r="F6" s="181">
        <f t="shared" ref="F6:F298" si="1">IF(D6&gt;0,IF(E6/D6&gt;=100,"&gt;&gt;100",E6/D6*100),"-")</f>
        <v>108.72138193768627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875209.74</v>
      </c>
      <c r="E7" s="79">
        <f t="shared" si="2"/>
        <v>1033324.0900000001</v>
      </c>
      <c r="F7" s="71">
        <f t="shared" si="1"/>
        <v>118.06588098528246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874764.32</v>
      </c>
      <c r="E12" s="79">
        <f t="shared" si="3"/>
        <v>1033324.0900000001</v>
      </c>
      <c r="F12" s="71">
        <f t="shared" si="1"/>
        <v>118.12599878330658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505196.41</v>
      </c>
      <c r="E13" s="79">
        <f t="shared" si="4"/>
        <v>504198.19</v>
      </c>
      <c r="F13" s="71">
        <f t="shared" si="1"/>
        <v>99.802409522268775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540305.62</v>
      </c>
      <c r="E15" s="192">
        <v>540305.62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35109.21</v>
      </c>
      <c r="E18" s="192">
        <v>36107.43</v>
      </c>
      <c r="F18" s="71">
        <f t="shared" si="1"/>
        <v>102.843185591473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257215.52000000002</v>
      </c>
      <c r="E19" s="79">
        <f t="shared" si="5"/>
        <v>375040.7900000001</v>
      </c>
      <c r="F19" s="71">
        <f t="shared" si="1"/>
        <v>145.80799401218093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362401.2</v>
      </c>
      <c r="E20" s="192">
        <v>502189.98</v>
      </c>
      <c r="F20" s="71">
        <f t="shared" si="1"/>
        <v>138.57293518895634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8583.77</v>
      </c>
      <c r="E21" s="192">
        <v>8583.77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1704.25</v>
      </c>
      <c r="E22" s="192">
        <v>3119.25</v>
      </c>
      <c r="F22" s="71">
        <f t="shared" si="1"/>
        <v>183.027724805633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8630.32</v>
      </c>
      <c r="E24" s="192">
        <v>9862.02</v>
      </c>
      <c r="F24" s="71">
        <f t="shared" si="1"/>
        <v>114.2717767127986</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7241.97</v>
      </c>
      <c r="E25" s="192">
        <v>25894.05</v>
      </c>
      <c r="F25" s="71">
        <f t="shared" si="1"/>
        <v>357.55533370063671</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23084.65</v>
      </c>
      <c r="E26" s="192">
        <v>24828.28</v>
      </c>
      <c r="F26" s="71">
        <f t="shared" si="1"/>
        <v>107.55320093655307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154430.64000000001</v>
      </c>
      <c r="E28" s="192">
        <v>199436.56</v>
      </c>
      <c r="F28" s="71">
        <f t="shared" si="1"/>
        <v>129.14312859157999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112352.38999999998</v>
      </c>
      <c r="E35" s="79">
        <f t="shared" si="7"/>
        <v>154085.10999999999</v>
      </c>
      <c r="F35" s="71">
        <f t="shared" si="1"/>
        <v>137.14448798107455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174475.27</v>
      </c>
      <c r="E36" s="192">
        <v>216223.4</v>
      </c>
      <c r="F36" s="71">
        <f t="shared" si="1"/>
        <v>123.927820830998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320.41000000000003</v>
      </c>
      <c r="E37" s="192">
        <v>320.41000000000003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62443.29</v>
      </c>
      <c r="E40" s="192">
        <v>62458.7</v>
      </c>
      <c r="F40" s="71">
        <f t="shared" si="1"/>
        <v>100.02467839218592</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6987.36</v>
      </c>
      <c r="E54" s="192">
        <v>6987.36</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6987.36</v>
      </c>
      <c r="E55" s="192">
        <v>6987.36</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445.42</v>
      </c>
      <c r="E63" s="79">
        <f>SUM(E64:E68)</f>
        <v>0</v>
      </c>
      <c r="F63" s="71">
        <f>IF(D63&gt;0,IF(E63/D63&gt;=100,"&gt;&gt;100",E63/D63*100),"-")</f>
        <v>0</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445.42</v>
      </c>
      <c r="E64" s="192">
        <v>0</v>
      </c>
      <c r="F64" s="71">
        <f t="shared" si="1"/>
        <v>0</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226777.43</v>
      </c>
      <c r="E69" s="79">
        <f>E70+E82+E88+E119+E135+E147+E165+E171</f>
        <v>164771.59</v>
      </c>
      <c r="F69" s="71">
        <f t="shared" si="1"/>
        <v>72.657843419426698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108558.25</v>
      </c>
      <c r="E70" s="79">
        <f t="shared" si="12"/>
        <v>36211.719999999994</v>
      </c>
      <c r="F70" s="71">
        <f t="shared" si="1"/>
        <v>33.356948919128662</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107613.15</v>
      </c>
      <c r="E71" s="79">
        <f t="shared" si="13"/>
        <v>35477.129999999997</v>
      </c>
      <c r="F71" s="71">
        <f t="shared" si="1"/>
        <v>32.967281414957185</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107613.15</v>
      </c>
      <c r="E73" s="192">
        <v>35477.129999999997</v>
      </c>
      <c r="F73" s="71">
        <f t="shared" si="1"/>
        <v>32.967281414957185</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945.1</v>
      </c>
      <c r="E80" s="192">
        <v>734.59</v>
      </c>
      <c r="F80" s="71">
        <f t="shared" si="1"/>
        <v>77.726166543222945</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9057.84</v>
      </c>
      <c r="E82" s="79">
        <f>SUM(E83:E85)-E86+E87</f>
        <v>10832.38</v>
      </c>
      <c r="F82" s="71">
        <f t="shared" si="1"/>
        <v>119.59120496718863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9057.84</v>
      </c>
      <c r="E87" s="192">
        <v>10832.38</v>
      </c>
      <c r="F87" s="71">
        <f t="shared" si="1"/>
        <v>119.59120496718863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117727.49</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117727.49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117727.49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109161.34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109161.34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1101987.17</v>
      </c>
      <c r="E176" s="79">
        <f>E177+E251</f>
        <v>1198095.6800000002</v>
      </c>
      <c r="F176" s="71">
        <f t="shared" si="1"/>
        <v>108.72138193768627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170135.66999999998</v>
      </c>
      <c r="E177" s="79">
        <f>E178+E197+E203+E219+E247+E248</f>
        <v>228699.51</v>
      </c>
      <c r="F177" s="71">
        <f t="shared" si="1"/>
        <v>134.4218469883476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159958.37</v>
      </c>
      <c r="E178" s="79">
        <f>SUM(E179:E181)+E185+E186+SUM(E194:E196)</f>
        <v>212051.77</v>
      </c>
      <c r="F178" s="71">
        <f t="shared" si="1"/>
        <v>132.56684848689068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110830.46</v>
      </c>
      <c r="E179" s="192">
        <v>120799.15</v>
      </c>
      <c r="F179" s="71">
        <f t="shared" si="1"/>
        <v>108.99453994867474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15768.65</v>
      </c>
      <c r="E180" s="192">
        <v>60743.06</v>
      </c>
      <c r="F180" s="71">
        <f t="shared" si="1"/>
        <v>385.21407983562324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33359.26</v>
      </c>
      <c r="E196" s="192">
        <v>30509.56</v>
      </c>
      <c r="F196" s="71">
        <f t="shared" si="1"/>
        <v>91.457544322026337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10177.299999999999</v>
      </c>
      <c r="E197" s="79">
        <f>SUM(E198:E202)</f>
        <v>16496.259999999998</v>
      </c>
      <c r="F197" s="71">
        <f t="shared" si="1"/>
        <v>162.08876617570476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10177.299999999999</v>
      </c>
      <c r="E199" s="192">
        <v>16496.259999999998</v>
      </c>
      <c r="F199" s="71">
        <f t="shared" ref="F199:F202" si="30">IF(D199&gt;0,IF(E199/D199&gt;=100,"&gt;&gt;100",E199/D199*100),"-")</f>
        <v>162.08876617570476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151.47999999999999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931851.5</v>
      </c>
      <c r="E251" s="79">
        <f>+E252+E255-E264+E274+E291</f>
        <v>969396.17</v>
      </c>
      <c r="F251" s="71">
        <f t="shared" si="1"/>
        <v>104.02904003481241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875266.27</v>
      </c>
      <c r="E252" s="79">
        <f>E253-E254</f>
        <v>1033576.42</v>
      </c>
      <c r="F252" s="71">
        <f t="shared" si="1"/>
        <v>118.08708451657803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875266.27</v>
      </c>
      <c r="E253" s="192">
        <v>1033576.42</v>
      </c>
      <c r="F253" s="71">
        <f t="shared" si="1"/>
        <v>118.08708451657803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56515.71</v>
      </c>
      <c r="E255" s="79">
        <f>E256-E260</f>
        <v>-181907.74</v>
      </c>
      <c r="F255" s="71">
        <f t="shared" si="1"/>
        <v>-321.87110451235594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56515.71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56515.71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181907.74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103333.59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78574.149999999994</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117727.49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117727.49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117727.49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69.52</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69.52</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9749.0400000000009</v>
      </c>
      <c r="E297" s="79">
        <f t="shared" si="42"/>
        <v>9749.0400000000009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9749.0400000000009</v>
      </c>
      <c r="E298" s="193">
        <v>9749.0400000000009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117727.49</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8939.81</v>
      </c>
      <c r="E308" s="192">
        <v>10832.38</v>
      </c>
      <c r="F308" s="71">
        <f t="shared" si="43"/>
        <v>121.17013672550088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118.03</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91252.62</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159958.37</v>
      </c>
      <c r="E337" s="192">
        <v>120799.15</v>
      </c>
      <c r="F337" s="71">
        <f t="shared" si="43"/>
        <v>75.51911788048352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10177.299999999999</v>
      </c>
      <c r="E339" s="192">
        <v>16496.259999999998</v>
      </c>
      <c r="F339" s="71">
        <f t="shared" si="43"/>
        <v>162.08876617570476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151.47999999999999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9749.0400000000009</v>
      </c>
      <c r="E387" s="192">
        <v>9749.0400000000009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1667881.38</v>
      </c>
      <c r="E114" s="60">
        <f t="shared" si="22"/>
        <v>2019052.32</v>
      </c>
      <c r="F114" s="45">
        <f t="shared" si="1"/>
        <v>121.05491099133204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1667881.38</v>
      </c>
      <c r="E118" s="60">
        <f t="shared" si="24"/>
        <v>2019052.32</v>
      </c>
      <c r="F118" s="45">
        <f t="shared" si="1"/>
        <v>121.05491099133204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1667881.38</v>
      </c>
      <c r="E120" s="194">
        <v>2019052.32</v>
      </c>
      <c r="F120" s="45">
        <f t="shared" si="1"/>
        <v>121.05491099133204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1667881.38</v>
      </c>
      <c r="E141" s="81">
        <f t="shared" si="28"/>
        <v>2019052.32</v>
      </c>
      <c r="F141" s="61">
        <f t="shared" si="1"/>
        <v>121.05491099133204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46019.55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46019.55</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46019.55</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46019.55</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K104" sqref="K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170135.67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1916280.23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1711063.05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1383314.25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313269.5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2937.5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11541.8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204896.19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320.99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1857716.3900000001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1658969.6500000001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1373345.56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268295.09000000003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2937.5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14391.5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198577.23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169.51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228699.50999999978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228699.51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212051.77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16496.259999999998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151.47999999999999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16416</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3544</v>
      </c>
      <c r="D233" s="95"/>
      <c r="E233" s="51">
        <f>MAX(G233:K233)</f>
        <v>0</v>
      </c>
      <c r="F233" s="51">
        <f>MAX(L233:O233)</f>
        <v>1</v>
      </c>
      <c r="G233" s="51"/>
      <c r="H233" s="51"/>
      <c r="I233" s="51"/>
      <c r="J233" s="51"/>
      <c r="K233" s="51"/>
      <c r="L233" s="51">
        <f>IF(AND('PR-RAS'!D94&gt;0,'PR-RAS'!D712=0),1,0)</f>
        <v>0</v>
      </c>
      <c r="M233" s="51">
        <f>IF(AND('PR-RAS'!E94&gt;0,'PR-RAS'!E712=0),1,0)</f>
        <v>1</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2026-01-28T12:30:33Z</cp:lastPrinted>
  <dcterms:created xsi:type="dcterms:W3CDTF">2022-04-01T05:14:30Z</dcterms:created>
  <dcterms:modified xsi:type="dcterms:W3CDTF">2026-01-28T14:44:04Z</dcterms:modified>
</cp:coreProperties>
</file>